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1\web stuff\"/>
    </mc:Choice>
  </mc:AlternateContent>
  <bookViews>
    <workbookView xWindow="21135" yWindow="2790" windowWidth="15975" windowHeight="12015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2" l="1"/>
  <c r="I36" i="2" s="1"/>
  <c r="I42" i="2" s="1"/>
  <c r="D31" i="2"/>
  <c r="G12" i="2"/>
  <c r="G13" i="2" s="1"/>
  <c r="F14" i="2" s="1"/>
  <c r="I14" i="2" s="1"/>
  <c r="I19" i="2" s="1"/>
  <c r="G36" i="2"/>
  <c r="G11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<sst xmlns="http://schemas.openxmlformats.org/spreadsheetml/2006/main" count="166" uniqueCount="81">
  <si>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</si>
  <si>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</si>
  <si>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</si>
  <si>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</si>
  <si>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</si>
  <si>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</si>
  <si>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</si>
  <si>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</si>
  <si>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</si>
  <si>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</si>
  <si>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</si>
  <si>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</si>
  <si>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</si>
  <si>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</si>
  <si>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</si>
  <si>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</si>
  <si>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</si>
  <si>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</si>
  <si>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</si>
  <si>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</si>
  <si>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</si>
  <si>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</si>
  <si>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</si>
  <si>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</si>
  <si>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</si>
  <si>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</si>
  <si>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</si>
  <si>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</si>
  <si>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</si>
  <si>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</si>
  <si>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</si>
  <si>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</si>
  <si>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</si>
  <si>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</si>
  <si>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</si>
  <si>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</si>
  <si>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</si>
  <si>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</si>
  <si>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</si>
  <si>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</si>
  <si>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</si>
  <si>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</si>
  <si>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</si>
  <si>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</si>
  <si>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</si>
  <si>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</si>
  <si>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</si>
  <si>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</si>
  <si>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</si>
  <si>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</si>
  <si>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</si>
  <si>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</si>
  <si>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</si>
  <si>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</si>
  <si>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</si>
  <si>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</si>
  <si>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</si>
  <si>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</si>
  <si>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</si>
  <si>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</si>
  <si>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</si>
  <si>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</si>
  <si>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</si>
  <si>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</si>
  <si>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</si>
  <si>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</si>
  <si>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</si>
  <si>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</si>
  <si>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</si>
  <si>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</si>
  <si>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</si>
  <si>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</si>
  <si>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</si>
  <si>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</si>
  <si>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</si>
  <si>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</si>
  <si>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</si>
  <si>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</si>
  <si>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</si>
  <si>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Example of a tax calculation for FINAL Taxes Payable in 2021 on PROPERTY in District Code 0151 (St. Paul - 625 (C)).</t>
  </si>
  <si>
    <t>FINAL PAY 2021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</si>
</sst>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topLeftCell="A4" zoomScale="80" zoomScaleNormal="8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80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30" x14ac:dyDescent="0.2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2">
      <c r="A4" s="95" t="s">
        <v>79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1.0453465887</v>
      </c>
      <c r="P4" s="67">
        <v>2.528962869E-3</v>
      </c>
    </row>
    <row r="5" spans="1:16" ht="17.25" customHeight="1" x14ac:dyDescent="0.2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1.0719833322000001</v>
      </c>
      <c r="P5" s="69">
        <v>2.528962869E-3</v>
      </c>
    </row>
    <row r="6" spans="1:16" ht="15.75" thickBot="1" x14ac:dyDescent="0.25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1.1192199339</v>
      </c>
      <c r="P6" s="71">
        <v>1.6875605999999998E-3</v>
      </c>
    </row>
    <row r="7" spans="1:16" ht="20.25" customHeight="1" thickBot="1" x14ac:dyDescent="0.35">
      <c r="A7" s="17"/>
      <c r="B7" s="55" t="s">
        <v>63</v>
      </c>
      <c r="D7" s="56"/>
      <c r="E7" s="56"/>
      <c r="F7" s="55"/>
      <c r="G7" s="55"/>
      <c r="H7" s="53"/>
      <c r="I7" s="54">
        <v>200000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1.1531134279999999</v>
      </c>
      <c r="P7" s="73">
        <v>2.528962869E-3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0.87598653429999995</v>
      </c>
      <c r="P8" s="67">
        <v>1.6875605999999998E-3</v>
      </c>
    </row>
    <row r="9" spans="1:16" ht="16.5" thickBot="1" x14ac:dyDescent="0.3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0.92987647363799986</v>
      </c>
      <c r="P9" s="71">
        <v>1.7635138E-3</v>
      </c>
    </row>
    <row r="10" spans="1:16" x14ac:dyDescent="0.2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1.2394691119000001</v>
      </c>
      <c r="P10" s="67">
        <v>1.6875605999999998E-3</v>
      </c>
    </row>
    <row r="11" spans="1:16" ht="15.75" thickBot="1" x14ac:dyDescent="0.25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1.2318093508000001</v>
      </c>
      <c r="P11" s="71">
        <v>1.6875605999999998E-3</v>
      </c>
    </row>
    <row r="12" spans="1:16" x14ac:dyDescent="0.2">
      <c r="A12" s="17"/>
      <c r="B12" s="18" t="s">
        <v>12</v>
      </c>
      <c r="F12" s="18" t="s">
        <v>9</v>
      </c>
      <c r="G12" s="22">
        <f>IF(+OR(I7&gt;414000,I7&lt;76000),0,(I7-76000)*0.09)</f>
        <v>11160</v>
      </c>
      <c r="K12" s="64" t="s">
        <v>31</v>
      </c>
      <c r="L12" s="65">
        <v>624</v>
      </c>
      <c r="M12" s="64"/>
      <c r="N12" s="65">
        <v>3740</v>
      </c>
      <c r="O12" s="66">
        <v>1.2710301692999999</v>
      </c>
      <c r="P12" s="67">
        <v>1.8063605999999999E-3</v>
      </c>
    </row>
    <row r="13" spans="1:16" ht="15.75" thickBot="1" x14ac:dyDescent="0.25">
      <c r="A13" s="17"/>
      <c r="B13" s="18"/>
      <c r="G13" s="21">
        <f>G11-G12</f>
        <v>19240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1.3004095327999998</v>
      </c>
      <c r="P13" s="71">
        <v>1.8063605999999999E-3</v>
      </c>
    </row>
    <row r="14" spans="1:16" x14ac:dyDescent="0.2">
      <c r="A14" s="17"/>
      <c r="B14" s="18"/>
      <c r="D14" s="18" t="s">
        <v>14</v>
      </c>
      <c r="F14" s="25">
        <f>ROUND(G13/100,0)</f>
        <v>192</v>
      </c>
      <c r="G14" s="21"/>
      <c r="H14" s="28" t="s">
        <v>15</v>
      </c>
      <c r="I14" s="20">
        <f>ROUND(F14*100,0)</f>
        <v>19200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1.1533125634000001</v>
      </c>
      <c r="P14" s="67">
        <v>1.6875605999999998E-3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1.1386140324</v>
      </c>
      <c r="P15" s="69">
        <v>1.6875605999999998E-3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1.1456528023000001</v>
      </c>
      <c r="P16" s="71">
        <v>1.6875605999999998E-3</v>
      </c>
    </row>
    <row r="17" spans="1:16" ht="15.75" x14ac:dyDescent="0.2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1.1193116327999999</v>
      </c>
      <c r="P17" s="67">
        <v>1.6875605999999998E-3</v>
      </c>
    </row>
    <row r="18" spans="1:16" ht="15.75" thickBot="1" x14ac:dyDescent="0.25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1.1775542126999998</v>
      </c>
      <c r="P18" s="71">
        <v>1.8063605999999999E-3</v>
      </c>
    </row>
    <row r="19" spans="1:16" ht="15.75" x14ac:dyDescent="0.25">
      <c r="A19" s="17"/>
      <c r="B19" s="18"/>
      <c r="E19" s="24" t="s">
        <v>13</v>
      </c>
      <c r="F19" s="23"/>
      <c r="G19" s="23"/>
      <c r="I19" s="20">
        <f>I7-I14</f>
        <v>180800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1.3049075412999998</v>
      </c>
      <c r="P19" s="67">
        <v>1.6749745999999999E-3</v>
      </c>
    </row>
    <row r="20" spans="1:16" x14ac:dyDescent="0.2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1.3049075412999998</v>
      </c>
      <c r="P20" s="69">
        <v>1.6749745999999999E-3</v>
      </c>
    </row>
    <row r="21" spans="1:16" ht="15.75" x14ac:dyDescent="0.2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1.3122583159999999</v>
      </c>
      <c r="P21" s="69">
        <v>1.6749745999999999E-3</v>
      </c>
    </row>
    <row r="22" spans="1:16" x14ac:dyDescent="0.2">
      <c r="A22" s="17"/>
      <c r="K22" s="64" t="s">
        <v>36</v>
      </c>
      <c r="L22" s="65">
        <v>623</v>
      </c>
      <c r="M22" s="64"/>
      <c r="N22" s="65">
        <v>5730</v>
      </c>
      <c r="O22" s="68">
        <v>1.2696290962999999</v>
      </c>
      <c r="P22" s="69">
        <v>1.6875605999999998E-3</v>
      </c>
    </row>
    <row r="23" spans="1:16" x14ac:dyDescent="0.2">
      <c r="A23" s="17"/>
      <c r="B23" s="1" t="s">
        <v>77</v>
      </c>
      <c r="I23" s="5">
        <f>IF(I19&lt;500001,I19*0.01,5000)</f>
        <v>1808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1.2955123202999999</v>
      </c>
      <c r="P23" s="69">
        <v>1.6875605999999998E-3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1.2990084597999998</v>
      </c>
      <c r="P24" s="69">
        <v>1.6875605999999998E-3</v>
      </c>
    </row>
    <row r="25" spans="1:16" ht="15.75" thickBot="1" x14ac:dyDescent="0.25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1.3572510396999997</v>
      </c>
      <c r="P25" s="71">
        <v>1.8063605999999999E-3</v>
      </c>
    </row>
    <row r="26" spans="1:16" ht="15.75" thickBot="1" x14ac:dyDescent="0.25">
      <c r="A26" s="17"/>
      <c r="D26" s="3" t="s">
        <v>7</v>
      </c>
      <c r="I26" s="5">
        <f>SUM(I23:I24)</f>
        <v>1808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1.1501466747</v>
      </c>
      <c r="P26" s="67">
        <v>2.7743909689999999E-3</v>
      </c>
    </row>
    <row r="27" spans="1:16" ht="15.75" thickTop="1" x14ac:dyDescent="0.2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1.1899068922</v>
      </c>
      <c r="P27" s="69">
        <v>2.528962869E-3</v>
      </c>
    </row>
    <row r="28" spans="1:16" x14ac:dyDescent="0.2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1.1401776808999999</v>
      </c>
      <c r="P28" s="69">
        <v>2.528962869E-3</v>
      </c>
    </row>
    <row r="29" spans="1:16" ht="15.75" x14ac:dyDescent="0.2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1.1724340926000001</v>
      </c>
      <c r="P29" s="69">
        <v>2.528962869E-3</v>
      </c>
    </row>
    <row r="30" spans="1:16" ht="16.5" thickBot="1" x14ac:dyDescent="0.3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1.2183398736</v>
      </c>
      <c r="P30" s="71">
        <v>2.2331999999999999E-3</v>
      </c>
    </row>
    <row r="31" spans="1:16" ht="15.75" thickBot="1" x14ac:dyDescent="0.25">
      <c r="A31" s="17"/>
      <c r="B31" s="3" t="s">
        <v>4</v>
      </c>
      <c r="D31" s="31">
        <f>O40</f>
        <v>1.3629863977379999</v>
      </c>
      <c r="E31" s="3" t="s">
        <v>8</v>
      </c>
      <c r="G31" s="61">
        <f>I26</f>
        <v>1808</v>
      </c>
      <c r="H31" s="12" t="s">
        <v>9</v>
      </c>
      <c r="I31" s="13">
        <f>ROUND(G31*D31,2)</f>
        <v>2464.2800000000002</v>
      </c>
      <c r="J31" s="13"/>
      <c r="K31" s="64" t="s">
        <v>43</v>
      </c>
      <c r="L31" s="65">
        <v>621</v>
      </c>
      <c r="M31" s="64"/>
      <c r="N31" s="65">
        <v>6710</v>
      </c>
      <c r="O31" s="66">
        <v>0.89390325009999994</v>
      </c>
      <c r="P31" s="67">
        <v>2.528962869E-3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1.0260191752000001</v>
      </c>
      <c r="P32" s="71">
        <v>1.8063605999999999E-3</v>
      </c>
    </row>
    <row r="33" spans="1:16" x14ac:dyDescent="0.2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1.29608565</v>
      </c>
      <c r="P33" s="67">
        <v>2.0744461999999998E-3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1.3034364246999999</v>
      </c>
      <c r="P34" s="71">
        <v>2.0744461999999998E-3</v>
      </c>
    </row>
    <row r="35" spans="1:16" ht="16.5" thickBot="1" x14ac:dyDescent="0.3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1.1651628352000001</v>
      </c>
      <c r="P35" s="67">
        <v>2.528962869E-3</v>
      </c>
    </row>
    <row r="36" spans="1:16" ht="15.75" thickBot="1" x14ac:dyDescent="0.25">
      <c r="A36" s="17"/>
      <c r="B36" s="3" t="s">
        <v>5</v>
      </c>
      <c r="D36" s="32">
        <f>P40</f>
        <v>1.7635138E-3</v>
      </c>
      <c r="E36" s="3" t="s">
        <v>8</v>
      </c>
      <c r="G36" s="5">
        <f>I7</f>
        <v>200000</v>
      </c>
      <c r="H36" s="12" t="s">
        <v>9</v>
      </c>
      <c r="I36" s="13">
        <f>ROUND(G36*D36,2)</f>
        <v>352.7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1.250192081</v>
      </c>
      <c r="P36" s="69">
        <v>1.6875605999999998E-3</v>
      </c>
    </row>
    <row r="37" spans="1:16" ht="15.75" x14ac:dyDescent="0.2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1.2466959415000001</v>
      </c>
      <c r="P37" s="67">
        <v>1.6875605999999998E-3</v>
      </c>
    </row>
    <row r="38" spans="1:16" ht="15.75" thickBot="1" x14ac:dyDescent="0.25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1.2390361804000001</v>
      </c>
      <c r="P38" s="71">
        <v>1.6875605999999998E-3</v>
      </c>
    </row>
    <row r="39" spans="1:16" ht="16.5" thickBot="1" x14ac:dyDescent="0.3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1.5293956206999999</v>
      </c>
      <c r="P39" s="75">
        <v>2.2331999999999999E-3</v>
      </c>
    </row>
    <row r="40" spans="1:16" x14ac:dyDescent="0.2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1.3629863977379999</v>
      </c>
      <c r="P40" s="83">
        <v>1.7635138E-3</v>
      </c>
    </row>
    <row r="41" spans="1:16" x14ac:dyDescent="0.2">
      <c r="A41" s="17"/>
      <c r="B41" s="3" t="s">
        <v>6</v>
      </c>
      <c r="I41" s="13">
        <f>I31</f>
        <v>2464.2800000000002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1.3482877032380003</v>
      </c>
      <c r="P41" s="69">
        <v>1.7635138E-3</v>
      </c>
    </row>
    <row r="42" spans="1:16" x14ac:dyDescent="0.2">
      <c r="A42" s="3" t="s">
        <v>2</v>
      </c>
      <c r="B42" s="3" t="s">
        <v>5</v>
      </c>
      <c r="I42" s="13">
        <f>I36</f>
        <v>352.7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1.3371031702380001</v>
      </c>
      <c r="P42" s="69">
        <v>1.7635138E-3</v>
      </c>
    </row>
    <row r="43" spans="1:16" ht="15.75" thickBot="1" x14ac:dyDescent="0.25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1.3659858085379999</v>
      </c>
      <c r="P43" s="69">
        <v>1.7635138E-3</v>
      </c>
    </row>
    <row r="44" spans="1:16" ht="16.5" thickBot="1" x14ac:dyDescent="0.3">
      <c r="A44" s="17"/>
      <c r="D44" s="46" t="s">
        <v>75</v>
      </c>
      <c r="E44" s="47"/>
      <c r="F44" s="47"/>
      <c r="G44" s="47"/>
      <c r="H44" s="44"/>
      <c r="I44" s="48">
        <f>SUM(I41:I42)</f>
        <v>2816.98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1.3663236310379998</v>
      </c>
      <c r="P44" s="69">
        <v>1.7635138E-3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0.52168211389999997</v>
      </c>
      <c r="P45" s="71" t="s">
        <v>50</v>
      </c>
    </row>
    <row r="46" spans="1:16" ht="16.5" thickBot="1" x14ac:dyDescent="0.3">
      <c r="D46" s="42" t="s">
        <v>76</v>
      </c>
      <c r="E46" s="43"/>
      <c r="F46" s="43"/>
      <c r="G46" s="43"/>
      <c r="H46" s="44"/>
      <c r="I46" s="63">
        <f>ROUND((I7*1.25%)*D31,2)+I42</f>
        <v>3760.1699999999996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1.1352593387999999</v>
      </c>
      <c r="P46" s="79">
        <v>2.528962869E-3</v>
      </c>
    </row>
    <row r="47" spans="1:16" ht="15.75" thickBot="1" x14ac:dyDescent="0.25">
      <c r="K47" s="64" t="s">
        <v>51</v>
      </c>
      <c r="L47" s="65">
        <v>621</v>
      </c>
      <c r="M47" s="64" t="s">
        <v>25</v>
      </c>
      <c r="N47" s="65">
        <v>8317</v>
      </c>
      <c r="O47" s="68">
        <v>1.1241034381999999</v>
      </c>
      <c r="P47" s="69">
        <v>2.528962869E-3</v>
      </c>
    </row>
    <row r="48" spans="1:16" ht="16.5" thickBot="1" x14ac:dyDescent="0.3">
      <c r="D48" s="46" t="s">
        <v>67</v>
      </c>
      <c r="E48" s="43"/>
      <c r="F48" s="43"/>
      <c r="G48" s="43"/>
      <c r="H48" s="44"/>
      <c r="I48" s="45">
        <f>I46-I44</f>
        <v>943.1899999999996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1.2091326839999998</v>
      </c>
      <c r="P48" s="69">
        <v>1.6875605999999998E-3</v>
      </c>
    </row>
    <row r="49" spans="1:16" ht="15" customHeight="1" thickBot="1" x14ac:dyDescent="0.25">
      <c r="K49" s="64" t="s">
        <v>51</v>
      </c>
      <c r="L49" s="65">
        <v>623</v>
      </c>
      <c r="M49" s="64" t="s">
        <v>25</v>
      </c>
      <c r="N49" s="65">
        <v>8337</v>
      </c>
      <c r="O49" s="70">
        <v>1.1979767833999999</v>
      </c>
      <c r="P49" s="71">
        <v>1.6875605999999998E-3</v>
      </c>
    </row>
    <row r="50" spans="1:16" ht="15.75" thickBot="1" x14ac:dyDescent="0.25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1.2466934279999999</v>
      </c>
      <c r="P50" s="73">
        <v>2.528962869E-3</v>
      </c>
    </row>
    <row r="51" spans="1:16" ht="15.75" x14ac:dyDescent="0.2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1.0092138762</v>
      </c>
      <c r="P51" s="67">
        <v>2.528962869E-3</v>
      </c>
    </row>
    <row r="52" spans="1:16" ht="15.75" x14ac:dyDescent="0.2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1.1413298012999999</v>
      </c>
      <c r="P52" s="69">
        <v>1.8063605999999999E-3</v>
      </c>
    </row>
    <row r="53" spans="1:16" ht="15.75" thickBot="1" x14ac:dyDescent="0.25">
      <c r="K53" s="64" t="s">
        <v>53</v>
      </c>
      <c r="L53" s="65">
        <v>624</v>
      </c>
      <c r="M53" s="64" t="s">
        <v>32</v>
      </c>
      <c r="N53" s="65">
        <v>8946</v>
      </c>
      <c r="O53" s="70">
        <v>1.1707091647999999</v>
      </c>
      <c r="P53" s="71">
        <v>1.8063605999999999E-3</v>
      </c>
    </row>
    <row r="54" spans="1:16" ht="15.75" x14ac:dyDescent="0.2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1.0962835407340659</v>
      </c>
      <c r="P54" s="67">
        <v>1.6749745999999999E-3</v>
      </c>
    </row>
    <row r="55" spans="1:16" ht="15" customHeight="1" x14ac:dyDescent="0.2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1.111896900934066</v>
      </c>
      <c r="P55" s="69">
        <v>1.8063605999999999E-3</v>
      </c>
    </row>
    <row r="56" spans="1:16" ht="15.75" x14ac:dyDescent="0.2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1.1412762644340659</v>
      </c>
      <c r="P56" s="69">
        <v>1.8063605999999999E-3</v>
      </c>
    </row>
    <row r="57" spans="1:16" ht="16.5" thickBot="1" x14ac:dyDescent="0.3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1.130120363834066</v>
      </c>
      <c r="P57" s="69">
        <v>1.8063605999999999E-3</v>
      </c>
    </row>
    <row r="58" spans="1:16" ht="15.75" thickBot="1" x14ac:dyDescent="0.25">
      <c r="K58" s="64" t="s">
        <v>54</v>
      </c>
      <c r="L58" s="65">
        <v>624</v>
      </c>
      <c r="M58" s="64" t="s">
        <v>38</v>
      </c>
      <c r="N58" s="65">
        <v>9349</v>
      </c>
      <c r="O58" s="70">
        <v>1.1486270391340661</v>
      </c>
      <c r="P58" s="71">
        <v>1.8063605999999999E-3</v>
      </c>
    </row>
    <row r="59" spans="1:16" x14ac:dyDescent="0.2">
      <c r="K59" s="84" t="s">
        <v>57</v>
      </c>
      <c r="L59" s="85">
        <v>621</v>
      </c>
      <c r="M59" s="84" t="s">
        <v>25</v>
      </c>
      <c r="N59" s="85">
        <v>9717</v>
      </c>
      <c r="O59" s="86">
        <v>1.0358753354999999</v>
      </c>
      <c r="P59" s="87">
        <v>2.528962869E-3</v>
      </c>
    </row>
    <row r="60" spans="1:16" x14ac:dyDescent="0.2">
      <c r="K60" s="84" t="s">
        <v>57</v>
      </c>
      <c r="L60" s="85">
        <v>624</v>
      </c>
      <c r="M60" s="84"/>
      <c r="N60" s="85">
        <v>9740</v>
      </c>
      <c r="O60" s="68">
        <v>1.1497677976999998</v>
      </c>
      <c r="P60" s="88">
        <v>1.8063605999999999E-3</v>
      </c>
    </row>
    <row r="61" spans="1:16" x14ac:dyDescent="0.2">
      <c r="K61" s="84" t="s">
        <v>57</v>
      </c>
      <c r="L61" s="85">
        <v>624</v>
      </c>
      <c r="M61" s="84" t="s">
        <v>32</v>
      </c>
      <c r="N61" s="85">
        <v>9746</v>
      </c>
      <c r="O61" s="89">
        <v>1.1791471611999997</v>
      </c>
      <c r="P61" s="69">
        <v>1.8063605999999999E-3</v>
      </c>
    </row>
    <row r="62" spans="1:16" ht="15.75" thickBot="1" x14ac:dyDescent="0.25">
      <c r="K62" s="84" t="s">
        <v>57</v>
      </c>
      <c r="L62" s="85">
        <v>624</v>
      </c>
      <c r="M62" s="84" t="s">
        <v>25</v>
      </c>
      <c r="N62" s="85">
        <v>9747</v>
      </c>
      <c r="O62" s="70">
        <v>1.1679912605999998</v>
      </c>
      <c r="P62" s="90">
        <v>1.8063605999999999E-3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Hansen, Michael</cp:lastModifiedBy>
  <cp:lastPrinted>2013-10-29T18:45:11Z</cp:lastPrinted>
  <dcterms:created xsi:type="dcterms:W3CDTF">2003-10-29T19:43:33Z</dcterms:created>
  <dcterms:modified xsi:type="dcterms:W3CDTF">2021-03-15T15:06:06Z</dcterms:modified>
</cp:coreProperties>
</file>