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Content Migration\Taxpayer Services\tax calculators\"/>
    </mc:Choice>
  </mc:AlternateContent>
  <bookViews>
    <workbookView xWindow="360" yWindow="300" windowWidth="12120" windowHeight="9000" activeTab="1"/>
  </bookViews>
  <sheets>
    <sheet name="Suburb" sheetId="1" r:id="rId1"/>
    <sheet name="St. Paul" sheetId="2" r:id="rId2"/>
  </sheets>
  <definedNames>
    <definedName name="_xlnm.Print_Area" localSheetId="1">'St. Paul'!$A$1:$I$63</definedName>
    <definedName name="_xlnm.Print_Area" localSheetId="0">Suburb!$A$1:$I$63</definedName>
    <definedName name="_xlnm.Print_Area">Suburb!$A$1:$I$63</definedName>
  </definedNames>
  <calcPr calcId="152511"/>
</workbook>
</file>

<file path=xl/calcChain.xml><?xml version="1.0" encoding="utf-8"?>
<calcChain xmlns="http://schemas.openxmlformats.org/spreadsheetml/2006/main">
  <c r="I11" i="1" l="1"/>
  <c r="I10" i="2"/>
  <c r="I11" i="2"/>
  <c r="I13" i="2"/>
  <c r="I19" i="2" s="1"/>
  <c r="I44" i="2"/>
  <c r="I56" i="2" s="1"/>
  <c r="I10" i="1"/>
  <c r="I44" i="1"/>
  <c r="I56" i="1" s="1"/>
  <c r="I26" i="2" l="1"/>
  <c r="I13" i="1"/>
  <c r="I19" i="1" s="1"/>
  <c r="I21" i="1" s="1"/>
  <c r="G49" i="1"/>
  <c r="I49" i="1" s="1"/>
  <c r="I57" i="1" s="1"/>
  <c r="I27" i="2"/>
  <c r="I29" i="2" s="1"/>
  <c r="G34" i="2" s="1"/>
  <c r="I34" i="2" s="1"/>
  <c r="I54" i="2" s="1"/>
  <c r="G39" i="2"/>
  <c r="I39" i="2" s="1"/>
  <c r="I55" i="2" s="1"/>
  <c r="I21" i="2"/>
  <c r="G49" i="2"/>
  <c r="I49" i="2" s="1"/>
  <c r="I57" i="2" s="1"/>
  <c r="I26" i="1" l="1"/>
  <c r="G39" i="1"/>
  <c r="I39" i="1" s="1"/>
  <c r="I55" i="1" s="1"/>
  <c r="I27" i="1"/>
  <c r="I29" i="1" s="1"/>
  <c r="G34" i="1" s="1"/>
  <c r="I34" i="1" s="1"/>
  <c r="I54" i="1" s="1"/>
  <c r="I59" i="1" s="1"/>
  <c r="I59" i="2"/>
</calcChain>
</file>

<file path=xl/sharedStrings.xml><?xml version="1.0" encoding="utf-8"?>
<sst xmlns="http://schemas.openxmlformats.org/spreadsheetml/2006/main" count="97" uniqueCount="44">
  <si>
    <t>COMMERCIAL TAX COMPUTATION</t>
  </si>
  <si>
    <t>PROPERTY in District Code 7931 (Roseville - 623(C)) (NOT IN A TAX INCREMENT DISTRICT)</t>
  </si>
  <si>
    <t>that has a Taxable market value of $1,000,000.</t>
  </si>
  <si>
    <t>STEP 1:  CALCULATE THE NET TAX CAPACITY</t>
  </si>
  <si>
    <t>STEP 2:  CALCULATE THE FISCAL DISPARITY NET TAX CAPACITY</t>
  </si>
  <si>
    <t>X</t>
  </si>
  <si>
    <t>STEP 3:  CALCULATE THE LOCAL NET TAX CAPACITY</t>
  </si>
  <si>
    <t>STEP 4:  CALCULATE THE LOCAL TAX</t>
  </si>
  <si>
    <t>STEP 5:  CALCULATE THE FISCAL DISPARITY TAX</t>
  </si>
  <si>
    <t>STEP 6:  CALCULATE THE MARKET TAX</t>
  </si>
  <si>
    <t>STEP 7:  CALCULATE THE STATE GENERAL TAX</t>
  </si>
  <si>
    <t>STEP 8:  ADD LOCAL, FISCAL DISPARITY  &amp; STATE TAXES</t>
  </si>
  <si>
    <t>Plus:</t>
  </si>
  <si>
    <t>Note:</t>
  </si>
  <si>
    <t>1.5% x first $150,000 of Estimated Market Value</t>
  </si>
  <si>
    <t>2.0% x Estimated Market Value in excess of $150,000</t>
  </si>
  <si>
    <t>Total Net Tax Capacity  (RESULT FROM STEP 1)</t>
  </si>
  <si>
    <t>Total Net Tax Capacity (RESULT FROM STEP 1)</t>
  </si>
  <si>
    <t>Less:  Total Fiscal Disparity Net Tax Capacity (RESULT FROM STEP 2)</t>
  </si>
  <si>
    <t>Local Tax Payable =</t>
  </si>
  <si>
    <t>Fiscal Disparity Tax Payable =</t>
  </si>
  <si>
    <t>Market Tax Payable =</t>
  </si>
  <si>
    <t xml:space="preserve">State General Tax Payable = </t>
  </si>
  <si>
    <t>Local Tax</t>
  </si>
  <si>
    <t>Fiscal Dispartiy Tax</t>
  </si>
  <si>
    <t xml:space="preserve">Market Tax </t>
  </si>
  <si>
    <t>State General Tax</t>
  </si>
  <si>
    <t>This tax computation applies to Commercial/Industrial Property except contiguous Commercial/</t>
  </si>
  <si>
    <t>Industrial parcels owned by the same entity.</t>
  </si>
  <si>
    <t>Total Net Tax Capacity</t>
  </si>
  <si>
    <t>Total Fiscal Disparity Net Tax Capacity</t>
  </si>
  <si>
    <t>Total Local Net Tax Capacity</t>
  </si>
  <si>
    <t>Total COMMERCIAL PROPERTY Tax Payable</t>
  </si>
  <si>
    <t>multiplied by</t>
  </si>
  <si>
    <t>STEP 3</t>
  </si>
  <si>
    <t>STEP 2</t>
  </si>
  <si>
    <t>Taxable Market Value</t>
  </si>
  <si>
    <t>STEP 1</t>
  </si>
  <si>
    <t>=</t>
  </si>
  <si>
    <t>PROPERTY in District code 0151 (St. Paul - 625(C)) (NOT IN A TAX INCREMENT DISTRICT)</t>
  </si>
  <si>
    <t>STEP 8:  ADD LOCAL, FISCAL DISPARITY &amp; STATE TAXES</t>
  </si>
  <si>
    <t xml:space="preserve">Roseville's Fiscal Disparity Sharing Factor </t>
  </si>
  <si>
    <t xml:space="preserve">St. Paul's Fiscal Disparity Sharing Factor </t>
  </si>
  <si>
    <t>Example of tax computation for FINAL taxes payable in 2012 on a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</si>
</sst>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"/>
    <numFmt numFmtId="165" formatCode="0.000%"/>
    <numFmt numFmtId="166" formatCode="[$$-409]#,##0.00"/>
    <numFmt numFmtId="167" formatCode="0.00000%"/>
    <numFmt numFmtId="168" formatCode="0.000000"/>
  </numFmts>
  <fonts count="6" x14ac:knownFonts="1">
    <font>
      <sz val="12"/>
      <name val="Arial"/>
    </font>
    <font>
      <sz val="12"/>
      <name val="Arial"/>
    </font>
    <font>
      <b/>
      <sz val="18"/>
      <name val="Arial"/>
    </font>
    <font>
      <u/>
      <sz val="14"/>
      <name val="Arial"/>
    </font>
    <font>
      <sz val="12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Alignment="1"/>
    <xf numFmtId="0" fontId="2" fillId="0" borderId="1" xfId="0" applyNumberFormat="1" applyFont="1" applyBorder="1" applyAlignment="1">
      <alignment horizontal="centerContinuous"/>
    </xf>
    <xf numFmtId="0" fontId="3" fillId="0" borderId="2" xfId="0" applyNumberFormat="1" applyFont="1" applyBorder="1" applyAlignment="1">
      <alignment horizontal="centerContinuous"/>
    </xf>
    <xf numFmtId="0" fontId="4" fillId="0" borderId="3" xfId="0" applyNumberFormat="1" applyFont="1" applyBorder="1" applyAlignment="1"/>
    <xf numFmtId="0" fontId="4" fillId="0" borderId="2" xfId="0" applyNumberFormat="1" applyFont="1" applyBorder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4" fillId="0" borderId="4" xfId="0" applyNumberFormat="1" applyFont="1" applyBorder="1" applyAlignment="1"/>
    <xf numFmtId="164" fontId="4" fillId="0" borderId="5" xfId="0" applyNumberFormat="1" applyFont="1" applyBorder="1" applyAlignment="1"/>
    <xf numFmtId="0" fontId="4" fillId="0" borderId="0" xfId="0" applyNumberFormat="1" applyFont="1" applyAlignment="1">
      <alignment horizontal="center"/>
    </xf>
    <xf numFmtId="0" fontId="4" fillId="0" borderId="5" xfId="0" applyNumberFormat="1" applyFont="1" applyBorder="1" applyAlignment="1"/>
    <xf numFmtId="0" fontId="5" fillId="0" borderId="0" xfId="0" applyNumberFormat="1" applyFont="1" applyAlignment="1">
      <alignment horizontal="right"/>
    </xf>
    <xf numFmtId="165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7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0" fillId="0" borderId="0" xfId="0" applyNumberFormat="1"/>
    <xf numFmtId="166" fontId="5" fillId="0" borderId="0" xfId="0" applyNumberFormat="1" applyFont="1" applyAlignment="1"/>
    <xf numFmtId="166" fontId="4" fillId="0" borderId="4" xfId="0" applyNumberFormat="1" applyFont="1" applyBorder="1" applyAlignment="1"/>
    <xf numFmtId="168" fontId="4" fillId="0" borderId="0" xfId="0" applyNumberFormat="1" applyFont="1" applyAlignment="1"/>
    <xf numFmtId="0" fontId="0" fillId="0" borderId="0" xfId="0" applyNumberFormat="1" applyAlignment="1"/>
    <xf numFmtId="14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OutlineSymbols="0" topLeftCell="A4" zoomScale="87" zoomScaleNormal="87" workbookViewId="0">
      <selection activeCell="K20" sqref="K20"/>
    </sheetView>
  </sheetViews>
  <sheetFormatPr defaultColWidth="9.6640625" defaultRowHeight="15" x14ac:dyDescent="0.2"/>
  <cols>
    <col min="1" max="3" width="9.6640625" style="1" customWidth="1"/>
    <col min="4" max="4" width="12.6640625" style="1" customWidth="1"/>
    <col min="5" max="5" width="9.6640625" style="1" customWidth="1"/>
    <col min="6" max="6" width="11.6640625" style="1" customWidth="1"/>
    <col min="7" max="7" width="10.6640625" style="1" customWidth="1"/>
    <col min="8" max="8" width="4.44140625" style="1" customWidth="1"/>
    <col min="9" max="9" width="11.6640625" style="1" customWidth="1"/>
    <col min="10" max="16384" width="9.6640625" style="1"/>
  </cols>
  <sheetData>
    <row r="1" spans="1:10" ht="23.25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6"/>
    </row>
    <row r="3" spans="1:10" x14ac:dyDescent="0.2">
      <c r="A3" s="25" t="s">
        <v>43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5.75" x14ac:dyDescent="0.25">
      <c r="A8" s="7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0" x14ac:dyDescent="0.2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x14ac:dyDescent="0.2">
      <c r="A10" s="6"/>
      <c r="B10" s="6" t="s">
        <v>14</v>
      </c>
      <c r="C10" s="6"/>
      <c r="D10" s="6"/>
      <c r="E10" s="6"/>
      <c r="F10" s="6"/>
      <c r="G10" s="6"/>
      <c r="H10" s="6"/>
      <c r="I10" s="8">
        <f>ROUND(0.015*150000,0)</f>
        <v>2250</v>
      </c>
      <c r="J10" s="6"/>
    </row>
    <row r="11" spans="1:10" x14ac:dyDescent="0.2">
      <c r="A11" s="6"/>
      <c r="B11" s="6" t="s">
        <v>15</v>
      </c>
      <c r="C11" s="6"/>
      <c r="D11" s="6"/>
      <c r="E11" s="6"/>
      <c r="F11" s="6"/>
      <c r="G11" s="6"/>
      <c r="H11" s="6"/>
      <c r="I11" s="9">
        <f>ROUND((1000000-150000)*0.02,0)</f>
        <v>17000</v>
      </c>
      <c r="J11" s="6"/>
    </row>
    <row r="12" spans="1:10" x14ac:dyDescent="0.2">
      <c r="A12" s="6"/>
      <c r="B12" s="6"/>
      <c r="C12" s="6"/>
      <c r="D12" s="6"/>
      <c r="E12" s="6"/>
      <c r="F12" s="6"/>
      <c r="G12" s="6"/>
      <c r="H12" s="6"/>
      <c r="I12" s="10"/>
      <c r="J12" s="6"/>
    </row>
    <row r="13" spans="1:10" x14ac:dyDescent="0.2">
      <c r="A13" s="6"/>
      <c r="B13" s="6"/>
      <c r="C13" s="6"/>
      <c r="D13" s="6" t="s">
        <v>29</v>
      </c>
      <c r="E13" s="6"/>
      <c r="F13" s="6"/>
      <c r="G13" s="6"/>
      <c r="H13" s="6"/>
      <c r="I13" s="8">
        <f>SUM(I10:I11)</f>
        <v>19250</v>
      </c>
      <c r="J13" s="6"/>
    </row>
    <row r="14" spans="1:10" x14ac:dyDescent="0.2">
      <c r="A14" s="6"/>
      <c r="B14" s="6"/>
      <c r="C14" s="6"/>
      <c r="D14" s="6"/>
      <c r="E14" s="6"/>
      <c r="F14" s="6"/>
      <c r="G14" s="6"/>
      <c r="H14" s="6"/>
      <c r="I14" s="11"/>
      <c r="J14" s="6"/>
    </row>
    <row r="15" spans="1:1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5.75" x14ac:dyDescent="0.25">
      <c r="A16" s="7" t="s">
        <v>4</v>
      </c>
      <c r="B16" s="6"/>
      <c r="C16" s="6"/>
      <c r="D16" s="6"/>
      <c r="E16" s="6"/>
      <c r="F16" s="6"/>
      <c r="G16" s="6"/>
      <c r="H16" s="6"/>
      <c r="I16" s="8"/>
      <c r="J16" s="6"/>
    </row>
    <row r="17" spans="1:1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">
      <c r="A18" s="6"/>
      <c r="B18" s="6" t="s">
        <v>16</v>
      </c>
      <c r="C18" s="6"/>
      <c r="D18" s="6"/>
      <c r="E18" s="6"/>
      <c r="F18" s="6"/>
      <c r="G18" s="6"/>
      <c r="H18" s="6"/>
      <c r="I18" s="6"/>
      <c r="J18" s="6"/>
    </row>
    <row r="19" spans="1:10" x14ac:dyDescent="0.2">
      <c r="A19" s="12" t="s">
        <v>5</v>
      </c>
      <c r="B19" s="6" t="s">
        <v>41</v>
      </c>
      <c r="C19" s="6"/>
      <c r="D19" s="6"/>
      <c r="E19" s="6"/>
      <c r="F19" s="6">
        <v>0.38096799999999997</v>
      </c>
      <c r="G19" s="6"/>
      <c r="H19" s="6"/>
      <c r="I19" s="8">
        <f>ROUND(I13*F19,0)</f>
        <v>7334</v>
      </c>
      <c r="J19" s="6"/>
    </row>
    <row r="20" spans="1:10" x14ac:dyDescent="0.2">
      <c r="A20" s="12"/>
      <c r="B20" s="6"/>
      <c r="C20" s="6"/>
      <c r="D20" s="6"/>
      <c r="E20" s="6"/>
      <c r="F20" s="6"/>
      <c r="G20" s="6"/>
      <c r="H20" s="6"/>
      <c r="I20" s="10"/>
      <c r="J20" s="6"/>
    </row>
    <row r="21" spans="1:10" x14ac:dyDescent="0.2">
      <c r="A21" s="6"/>
      <c r="B21" s="6"/>
      <c r="C21" s="6"/>
      <c r="D21" s="6" t="s">
        <v>30</v>
      </c>
      <c r="E21" s="6"/>
      <c r="F21" s="6"/>
      <c r="G21" s="6"/>
      <c r="H21" s="6"/>
      <c r="I21" s="8">
        <f>SUM(I19:I19)</f>
        <v>7334</v>
      </c>
      <c r="J21" s="6"/>
    </row>
    <row r="22" spans="1:10" x14ac:dyDescent="0.2">
      <c r="A22" s="6"/>
      <c r="B22" s="6"/>
      <c r="C22" s="6"/>
      <c r="D22" s="6"/>
      <c r="E22" s="6"/>
      <c r="F22" s="6"/>
      <c r="G22" s="6"/>
      <c r="H22" s="6"/>
      <c r="I22" s="11"/>
      <c r="J22" s="6"/>
    </row>
    <row r="23" spans="1:1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 x14ac:dyDescent="0.25">
      <c r="A24" s="7" t="s">
        <v>6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 t="s">
        <v>17</v>
      </c>
      <c r="C26" s="6"/>
      <c r="D26" s="6"/>
      <c r="E26" s="6"/>
      <c r="F26" s="6"/>
      <c r="G26" s="6"/>
      <c r="H26" s="6"/>
      <c r="I26" s="8">
        <f>I13</f>
        <v>19250</v>
      </c>
      <c r="J26" s="6"/>
    </row>
    <row r="27" spans="1:10" x14ac:dyDescent="0.2">
      <c r="A27" s="6"/>
      <c r="B27" s="6" t="s">
        <v>18</v>
      </c>
      <c r="C27" s="6"/>
      <c r="D27" s="6"/>
      <c r="E27" s="6"/>
      <c r="F27" s="6"/>
      <c r="G27" s="6"/>
      <c r="H27" s="6"/>
      <c r="I27" s="9">
        <f>-I19</f>
        <v>-7334</v>
      </c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10"/>
      <c r="J28" s="6"/>
    </row>
    <row r="29" spans="1:10" x14ac:dyDescent="0.2">
      <c r="A29" s="6"/>
      <c r="B29" s="6"/>
      <c r="C29" s="6"/>
      <c r="D29" s="6" t="s">
        <v>31</v>
      </c>
      <c r="E29" s="6"/>
      <c r="F29" s="6"/>
      <c r="G29" s="6"/>
      <c r="H29" s="6"/>
      <c r="I29" s="8">
        <f>SUM(I26:I27)</f>
        <v>11916</v>
      </c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13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 x14ac:dyDescent="0.25">
      <c r="A32" s="7" t="s">
        <v>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 x14ac:dyDescent="0.25">
      <c r="A33" s="7"/>
      <c r="B33" s="6"/>
      <c r="C33" s="6"/>
      <c r="D33" s="6"/>
      <c r="E33" s="6"/>
      <c r="F33" s="6"/>
      <c r="G33" s="14" t="s">
        <v>34</v>
      </c>
      <c r="H33" s="6"/>
      <c r="I33" s="6"/>
      <c r="J33" s="6"/>
    </row>
    <row r="34" spans="1:10" x14ac:dyDescent="0.2">
      <c r="A34" s="6"/>
      <c r="B34" s="6" t="s">
        <v>19</v>
      </c>
      <c r="C34" s="6"/>
      <c r="D34" s="6"/>
      <c r="E34" s="15">
        <v>1.21532</v>
      </c>
      <c r="F34" s="6" t="s">
        <v>33</v>
      </c>
      <c r="G34" s="8">
        <f>I29</f>
        <v>11916</v>
      </c>
      <c r="H34" s="16" t="s">
        <v>38</v>
      </c>
      <c r="I34" s="17">
        <f>ROUND(G34*E34,2)</f>
        <v>14481.75</v>
      </c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 x14ac:dyDescent="0.25">
      <c r="A37" s="7" t="s">
        <v>8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5.75" x14ac:dyDescent="0.25">
      <c r="A38" s="6"/>
      <c r="B38" s="6"/>
      <c r="C38" s="6"/>
      <c r="D38" s="6"/>
      <c r="E38" s="6"/>
      <c r="F38" s="6"/>
      <c r="G38" s="14" t="s">
        <v>35</v>
      </c>
      <c r="H38" s="6"/>
      <c r="I38" s="6"/>
      <c r="J38" s="6"/>
    </row>
    <row r="39" spans="1:10" x14ac:dyDescent="0.2">
      <c r="A39" s="6"/>
      <c r="B39" s="6" t="s">
        <v>20</v>
      </c>
      <c r="C39" s="6"/>
      <c r="D39" s="6"/>
      <c r="E39" s="15">
        <v>1.4194500000000001</v>
      </c>
      <c r="F39" s="6" t="s">
        <v>33</v>
      </c>
      <c r="G39" s="8">
        <f>I19</f>
        <v>7334</v>
      </c>
      <c r="H39" s="16" t="s">
        <v>38</v>
      </c>
      <c r="I39" s="17">
        <f>ROUND(G39*E39,2)</f>
        <v>10410.25</v>
      </c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10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x14ac:dyDescent="0.25">
      <c r="A42" s="7" t="s">
        <v>9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5.75" x14ac:dyDescent="0.25">
      <c r="A43" s="6"/>
      <c r="B43" s="6"/>
      <c r="C43" s="6"/>
      <c r="D43" s="6"/>
      <c r="E43" s="6"/>
      <c r="F43" s="6"/>
      <c r="G43" s="18" t="s">
        <v>36</v>
      </c>
      <c r="H43" s="6"/>
      <c r="I43" s="6"/>
      <c r="J43" s="6"/>
    </row>
    <row r="44" spans="1:10" x14ac:dyDescent="0.2">
      <c r="A44" s="6"/>
      <c r="B44" s="6" t="s">
        <v>21</v>
      </c>
      <c r="C44" s="6"/>
      <c r="D44" s="6"/>
      <c r="E44" s="19">
        <v>2.1695E-3</v>
      </c>
      <c r="F44" s="6" t="s">
        <v>33</v>
      </c>
      <c r="G44" s="8">
        <v>1000000</v>
      </c>
      <c r="H44" s="12" t="s">
        <v>38</v>
      </c>
      <c r="I44" s="17">
        <f>ROUND(G44*E44,2)</f>
        <v>2169.5</v>
      </c>
      <c r="J44" s="6"/>
    </row>
    <row r="45" spans="1:10" x14ac:dyDescent="0.2">
      <c r="A45" s="6"/>
      <c r="B45" s="6"/>
      <c r="C45" s="6"/>
      <c r="D45" s="6"/>
      <c r="E45" s="19"/>
      <c r="F45" s="6"/>
      <c r="G45" s="6"/>
      <c r="H45" s="6"/>
      <c r="I45" s="10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.75" x14ac:dyDescent="0.25">
      <c r="A47" s="7" t="s">
        <v>10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.75" x14ac:dyDescent="0.25">
      <c r="A48" s="6"/>
      <c r="B48" s="6"/>
      <c r="C48" s="6"/>
      <c r="D48" s="6"/>
      <c r="E48" s="6"/>
      <c r="F48" s="6"/>
      <c r="G48" s="14" t="s">
        <v>37</v>
      </c>
      <c r="H48" s="6"/>
      <c r="I48" s="6"/>
      <c r="J48" s="6"/>
    </row>
    <row r="49" spans="1:10" x14ac:dyDescent="0.2">
      <c r="A49" s="6"/>
      <c r="B49" s="6" t="s">
        <v>22</v>
      </c>
      <c r="C49" s="6"/>
      <c r="D49" s="6"/>
      <c r="E49" s="15">
        <v>0.51100000000000001</v>
      </c>
      <c r="F49" s="6" t="s">
        <v>33</v>
      </c>
      <c r="G49" s="8">
        <f>I13</f>
        <v>19250</v>
      </c>
      <c r="H49" s="12" t="s">
        <v>38</v>
      </c>
      <c r="I49" s="17">
        <f>ROUND(+E49*G49,2)</f>
        <v>9836.75</v>
      </c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10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.75" x14ac:dyDescent="0.25">
      <c r="A52" s="7" t="s">
        <v>11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">
      <c r="A54" s="6"/>
      <c r="B54" s="6" t="s">
        <v>23</v>
      </c>
      <c r="C54" s="6"/>
      <c r="D54" s="6"/>
      <c r="E54" s="6"/>
      <c r="F54" s="6"/>
      <c r="G54" s="6"/>
      <c r="H54" s="6"/>
      <c r="I54" s="17">
        <f>I34</f>
        <v>14481.75</v>
      </c>
      <c r="J54" s="6"/>
    </row>
    <row r="55" spans="1:10" x14ac:dyDescent="0.2">
      <c r="A55" s="20" t="s">
        <v>12</v>
      </c>
      <c r="B55" s="6" t="s">
        <v>24</v>
      </c>
      <c r="C55" s="6"/>
      <c r="D55" s="6"/>
      <c r="E55" s="6"/>
      <c r="F55" s="6"/>
      <c r="G55" s="6"/>
      <c r="H55" s="6"/>
      <c r="I55" s="17">
        <f>I39</f>
        <v>10410.25</v>
      </c>
      <c r="J55" s="6"/>
    </row>
    <row r="56" spans="1:10" x14ac:dyDescent="0.2">
      <c r="A56" s="20" t="s">
        <v>12</v>
      </c>
      <c r="B56" s="6" t="s">
        <v>25</v>
      </c>
      <c r="C56" s="6"/>
      <c r="D56" s="6"/>
      <c r="E56" s="6"/>
      <c r="F56" s="6"/>
      <c r="G56" s="6"/>
      <c r="H56" s="6"/>
      <c r="I56" s="17">
        <f>I44</f>
        <v>2169.5</v>
      </c>
      <c r="J56" s="6"/>
    </row>
    <row r="57" spans="1:10" x14ac:dyDescent="0.2">
      <c r="A57" s="20" t="s">
        <v>12</v>
      </c>
      <c r="B57" s="6" t="s">
        <v>26</v>
      </c>
      <c r="C57" s="6"/>
      <c r="D57" s="6"/>
      <c r="E57" s="6"/>
      <c r="F57" s="6"/>
      <c r="G57" s="6"/>
      <c r="H57" s="6"/>
      <c r="I57" s="17">
        <f>I49</f>
        <v>9836.75</v>
      </c>
      <c r="J57" s="6"/>
    </row>
    <row r="58" spans="1:10" x14ac:dyDescent="0.2">
      <c r="A58" s="6"/>
      <c r="B58" s="6"/>
      <c r="C58" s="6"/>
      <c r="D58" s="6"/>
      <c r="E58" s="6"/>
      <c r="F58" s="6"/>
      <c r="G58" s="6"/>
      <c r="H58" s="6"/>
      <c r="I58" s="10"/>
      <c r="J58" s="21"/>
    </row>
    <row r="59" spans="1:10" ht="15.75" x14ac:dyDescent="0.25">
      <c r="A59" s="6"/>
      <c r="B59" s="6"/>
      <c r="C59" s="6"/>
      <c r="D59" s="7" t="s">
        <v>32</v>
      </c>
      <c r="E59" s="6"/>
      <c r="F59" s="6"/>
      <c r="G59" s="6"/>
      <c r="H59" s="6"/>
      <c r="I59" s="22">
        <f>SUM(I54:I57)</f>
        <v>36898.25</v>
      </c>
      <c r="J59" s="21"/>
    </row>
    <row r="60" spans="1:10" x14ac:dyDescent="0.2">
      <c r="A60" s="6"/>
      <c r="B60" s="6"/>
      <c r="C60" s="6"/>
      <c r="D60" s="6"/>
      <c r="E60" s="6"/>
      <c r="F60" s="6"/>
      <c r="G60" s="6"/>
      <c r="H60" s="6"/>
      <c r="I60" s="13"/>
      <c r="J60" s="21"/>
    </row>
    <row r="61" spans="1:10" x14ac:dyDescent="0.2">
      <c r="A61" s="6"/>
      <c r="B61" s="6"/>
      <c r="C61" s="6"/>
      <c r="D61" s="6"/>
      <c r="E61" s="6"/>
      <c r="F61" s="6"/>
      <c r="G61" s="6"/>
      <c r="H61" s="6"/>
      <c r="I61" s="6"/>
      <c r="J61" s="21"/>
    </row>
    <row r="62" spans="1:10" x14ac:dyDescent="0.2">
      <c r="A62" s="6" t="s">
        <v>13</v>
      </c>
      <c r="B62" s="6" t="s">
        <v>27</v>
      </c>
      <c r="C62" s="6"/>
      <c r="D62" s="6"/>
      <c r="E62" s="6"/>
      <c r="F62" s="6"/>
      <c r="G62" s="6"/>
      <c r="H62" s="6"/>
      <c r="I62" s="6"/>
      <c r="J62" s="21"/>
    </row>
    <row r="63" spans="1:10" x14ac:dyDescent="0.2">
      <c r="A63" s="6"/>
      <c r="B63" s="6" t="s">
        <v>28</v>
      </c>
      <c r="C63" s="6"/>
      <c r="D63" s="6"/>
      <c r="E63" s="6"/>
      <c r="F63" s="6"/>
      <c r="G63" s="26">
        <v>41002</v>
      </c>
      <c r="H63" s="6"/>
      <c r="I63" s="6"/>
      <c r="J63" s="21"/>
    </row>
    <row r="64" spans="1:10" x14ac:dyDescent="0.2">
      <c r="A64" s="21"/>
      <c r="B64" s="21"/>
      <c r="C64" s="21"/>
      <c r="D64" s="21"/>
      <c r="E64" s="21"/>
      <c r="F64" s="21"/>
      <c r="G64" s="21"/>
      <c r="H64" s="21"/>
      <c r="I64" s="21"/>
    </row>
  </sheetData>
  <phoneticPr fontId="0" type="noConversion"/>
  <printOptions horizontalCentered="1"/>
  <pageMargins left="0.5" right="0.5" top="0.3" bottom="0.3" header="0" footer="0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showOutlineSymbols="0" zoomScale="87" zoomScaleNormal="87" workbookViewId="0">
      <selection activeCell="E73" sqref="E73"/>
    </sheetView>
  </sheetViews>
  <sheetFormatPr defaultColWidth="9.6640625" defaultRowHeight="15" x14ac:dyDescent="0.2"/>
  <cols>
    <col min="1" max="3" width="9.6640625" style="1" customWidth="1"/>
    <col min="4" max="4" width="12.6640625" style="1" customWidth="1"/>
    <col min="5" max="5" width="9.6640625" style="1" customWidth="1"/>
    <col min="6" max="6" width="11.6640625" style="1" customWidth="1"/>
    <col min="7" max="7" width="10.5546875" style="1" customWidth="1"/>
    <col min="8" max="8" width="4" style="1" customWidth="1"/>
    <col min="9" max="9" width="11.6640625" style="1" customWidth="1"/>
    <col min="10" max="16384" width="9.6640625" style="1"/>
  </cols>
  <sheetData>
    <row r="1" spans="1:10" ht="23.25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6"/>
    </row>
    <row r="3" spans="1:10" x14ac:dyDescent="0.2">
      <c r="A3" s="25" t="s">
        <v>43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6" t="s">
        <v>39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5.75" x14ac:dyDescent="0.25">
      <c r="A8" s="7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0" x14ac:dyDescent="0.2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x14ac:dyDescent="0.2">
      <c r="A10" s="6"/>
      <c r="B10" s="6" t="s">
        <v>14</v>
      </c>
      <c r="C10" s="6"/>
      <c r="D10" s="6"/>
      <c r="E10" s="6"/>
      <c r="F10" s="6"/>
      <c r="G10" s="6"/>
      <c r="H10" s="6"/>
      <c r="I10" s="8">
        <f>ROUND(0.015*150000,0)</f>
        <v>2250</v>
      </c>
      <c r="J10" s="6"/>
    </row>
    <row r="11" spans="1:10" x14ac:dyDescent="0.2">
      <c r="A11" s="6"/>
      <c r="B11" s="6" t="s">
        <v>15</v>
      </c>
      <c r="C11" s="6"/>
      <c r="D11" s="6"/>
      <c r="E11" s="6"/>
      <c r="F11" s="6"/>
      <c r="G11" s="6"/>
      <c r="H11" s="6"/>
      <c r="I11" s="9">
        <f>ROUND((1000000-150000)*0.02,0)</f>
        <v>17000</v>
      </c>
      <c r="J11" s="6"/>
    </row>
    <row r="12" spans="1:10" x14ac:dyDescent="0.2">
      <c r="A12" s="6"/>
      <c r="B12" s="6"/>
      <c r="C12" s="6"/>
      <c r="D12" s="6"/>
      <c r="E12" s="6"/>
      <c r="F12" s="6"/>
      <c r="G12" s="6"/>
      <c r="H12" s="6"/>
      <c r="I12" s="10"/>
      <c r="J12" s="6"/>
    </row>
    <row r="13" spans="1:10" x14ac:dyDescent="0.2">
      <c r="A13" s="6"/>
      <c r="B13" s="6"/>
      <c r="C13" s="6"/>
      <c r="D13" s="6" t="s">
        <v>29</v>
      </c>
      <c r="E13" s="6"/>
      <c r="F13" s="6"/>
      <c r="G13" s="6"/>
      <c r="H13" s="6"/>
      <c r="I13" s="8">
        <f>SUM(I10:I11)</f>
        <v>19250</v>
      </c>
      <c r="J13" s="6"/>
    </row>
    <row r="14" spans="1:10" x14ac:dyDescent="0.2">
      <c r="A14" s="6"/>
      <c r="B14" s="6"/>
      <c r="C14" s="6"/>
      <c r="D14" s="6"/>
      <c r="E14" s="6"/>
      <c r="F14" s="6"/>
      <c r="G14" s="6"/>
      <c r="H14" s="6"/>
      <c r="I14" s="11"/>
      <c r="J14" s="6"/>
    </row>
    <row r="15" spans="1:1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5.75" x14ac:dyDescent="0.25">
      <c r="A16" s="7" t="s">
        <v>4</v>
      </c>
      <c r="B16" s="6"/>
      <c r="C16" s="6"/>
      <c r="D16" s="6"/>
      <c r="E16" s="6"/>
      <c r="F16" s="6"/>
      <c r="G16" s="6"/>
      <c r="H16" s="6"/>
      <c r="I16" s="8"/>
      <c r="J16" s="6"/>
    </row>
    <row r="17" spans="1:1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">
      <c r="A18" s="6"/>
      <c r="B18" s="6" t="s">
        <v>16</v>
      </c>
      <c r="C18" s="6"/>
      <c r="D18" s="6"/>
      <c r="E18" s="6"/>
      <c r="F18" s="6"/>
      <c r="G18" s="6"/>
      <c r="H18" s="6"/>
      <c r="I18" s="6"/>
      <c r="J18" s="6"/>
    </row>
    <row r="19" spans="1:10" x14ac:dyDescent="0.2">
      <c r="A19" s="12" t="s">
        <v>5</v>
      </c>
      <c r="B19" s="6" t="s">
        <v>42</v>
      </c>
      <c r="C19" s="6"/>
      <c r="D19" s="6"/>
      <c r="E19" s="6"/>
      <c r="F19" s="6"/>
      <c r="G19" s="24">
        <v>0.32310499999999998</v>
      </c>
      <c r="H19" s="6"/>
      <c r="I19" s="8">
        <f>ROUND(I13*G19,0)</f>
        <v>6220</v>
      </c>
      <c r="J19" s="6"/>
    </row>
    <row r="20" spans="1:10" x14ac:dyDescent="0.2">
      <c r="A20" s="12"/>
      <c r="B20" s="6"/>
      <c r="C20" s="6"/>
      <c r="D20" s="6"/>
      <c r="E20" s="6"/>
      <c r="F20" s="6"/>
      <c r="G20" s="6"/>
      <c r="H20" s="6"/>
      <c r="I20" s="10"/>
      <c r="J20" s="6"/>
    </row>
    <row r="21" spans="1:10" x14ac:dyDescent="0.2">
      <c r="A21" s="6"/>
      <c r="B21" s="6"/>
      <c r="C21" s="6"/>
      <c r="D21" s="6" t="s">
        <v>30</v>
      </c>
      <c r="E21" s="6"/>
      <c r="F21" s="6"/>
      <c r="G21" s="6"/>
      <c r="H21" s="6"/>
      <c r="I21" s="8">
        <f>SUM(I19:I19)</f>
        <v>6220</v>
      </c>
      <c r="J21" s="6"/>
    </row>
    <row r="22" spans="1:10" x14ac:dyDescent="0.2">
      <c r="A22" s="6"/>
      <c r="B22" s="6"/>
      <c r="C22" s="6"/>
      <c r="D22" s="6"/>
      <c r="E22" s="6"/>
      <c r="F22" s="6"/>
      <c r="G22" s="6"/>
      <c r="H22" s="6"/>
      <c r="I22" s="11"/>
      <c r="J22" s="6"/>
    </row>
    <row r="23" spans="1:1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 x14ac:dyDescent="0.25">
      <c r="A24" s="7" t="s">
        <v>6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 t="s">
        <v>17</v>
      </c>
      <c r="C26" s="6"/>
      <c r="D26" s="6"/>
      <c r="E26" s="6"/>
      <c r="F26" s="6"/>
      <c r="G26" s="6"/>
      <c r="H26" s="6"/>
      <c r="I26" s="8">
        <f>I13</f>
        <v>19250</v>
      </c>
      <c r="J26" s="6"/>
    </row>
    <row r="27" spans="1:10" x14ac:dyDescent="0.2">
      <c r="A27" s="6"/>
      <c r="B27" s="6" t="s">
        <v>18</v>
      </c>
      <c r="C27" s="6"/>
      <c r="D27" s="6"/>
      <c r="E27" s="6"/>
      <c r="F27" s="6"/>
      <c r="G27" s="6"/>
      <c r="H27" s="6"/>
      <c r="I27" s="9">
        <f>-I19</f>
        <v>-6220</v>
      </c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10"/>
      <c r="J28" s="6"/>
    </row>
    <row r="29" spans="1:10" x14ac:dyDescent="0.2">
      <c r="A29" s="6"/>
      <c r="B29" s="6"/>
      <c r="C29" s="6"/>
      <c r="D29" s="6" t="s">
        <v>31</v>
      </c>
      <c r="E29" s="6"/>
      <c r="F29" s="6"/>
      <c r="G29" s="6"/>
      <c r="H29" s="6"/>
      <c r="I29" s="8">
        <f>SUM(I26:I27)</f>
        <v>13030</v>
      </c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13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 x14ac:dyDescent="0.25">
      <c r="A32" s="7" t="s">
        <v>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 x14ac:dyDescent="0.25">
      <c r="A33" s="7"/>
      <c r="B33" s="6"/>
      <c r="C33" s="6"/>
      <c r="D33" s="6"/>
      <c r="E33" s="6"/>
      <c r="F33" s="6"/>
      <c r="G33" s="14" t="s">
        <v>34</v>
      </c>
      <c r="H33" s="6"/>
      <c r="I33" s="6"/>
      <c r="J33" s="6"/>
    </row>
    <row r="34" spans="1:10" x14ac:dyDescent="0.2">
      <c r="A34" s="6"/>
      <c r="B34" s="6" t="s">
        <v>19</v>
      </c>
      <c r="C34" s="6"/>
      <c r="D34" s="6"/>
      <c r="E34" s="15">
        <v>1.5307900000000001</v>
      </c>
      <c r="F34" s="6" t="s">
        <v>33</v>
      </c>
      <c r="G34" s="8">
        <f>I29</f>
        <v>13030</v>
      </c>
      <c r="H34" s="16" t="s">
        <v>38</v>
      </c>
      <c r="I34" s="17">
        <f>ROUND(G34*E34,2)</f>
        <v>19946.189999999999</v>
      </c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 x14ac:dyDescent="0.25">
      <c r="A37" s="7" t="s">
        <v>8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5.75" x14ac:dyDescent="0.25">
      <c r="A38" s="6"/>
      <c r="B38" s="6"/>
      <c r="C38" s="6"/>
      <c r="D38" s="6"/>
      <c r="E38" s="6"/>
      <c r="F38" s="6"/>
      <c r="G38" s="14" t="s">
        <v>35</v>
      </c>
      <c r="H38" s="6"/>
      <c r="I38" s="6"/>
      <c r="J38" s="6"/>
    </row>
    <row r="39" spans="1:10" x14ac:dyDescent="0.2">
      <c r="A39" s="6"/>
      <c r="B39" s="6" t="s">
        <v>20</v>
      </c>
      <c r="C39" s="6"/>
      <c r="D39" s="6"/>
      <c r="E39" s="15">
        <v>1.4194500000000001</v>
      </c>
      <c r="F39" s="6" t="s">
        <v>33</v>
      </c>
      <c r="G39" s="8">
        <f>I19</f>
        <v>6220</v>
      </c>
      <c r="H39" s="16" t="s">
        <v>38</v>
      </c>
      <c r="I39" s="17">
        <f>ROUND(G39*E39,2)</f>
        <v>8828.98</v>
      </c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10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x14ac:dyDescent="0.25">
      <c r="A42" s="7" t="s">
        <v>9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5.75" x14ac:dyDescent="0.25">
      <c r="A43" s="6"/>
      <c r="B43" s="6"/>
      <c r="C43" s="6"/>
      <c r="D43" s="6"/>
      <c r="E43" s="6"/>
      <c r="F43" s="6"/>
      <c r="G43" s="18"/>
      <c r="H43" s="6"/>
      <c r="I43" s="6"/>
      <c r="J43" s="6"/>
    </row>
    <row r="44" spans="1:10" x14ac:dyDescent="0.2">
      <c r="A44" s="6"/>
      <c r="B44" s="6" t="s">
        <v>21</v>
      </c>
      <c r="C44" s="6"/>
      <c r="D44" s="6"/>
      <c r="E44" s="19">
        <v>1.4951000000000001E-3</v>
      </c>
      <c r="F44" s="6" t="s">
        <v>33</v>
      </c>
      <c r="G44" s="8">
        <v>1000000</v>
      </c>
      <c r="H44" s="12" t="s">
        <v>38</v>
      </c>
      <c r="I44" s="17">
        <f>ROUND(G44*E44,2)</f>
        <v>1495.1</v>
      </c>
      <c r="J44" s="6"/>
    </row>
    <row r="45" spans="1:10" x14ac:dyDescent="0.2">
      <c r="A45" s="6"/>
      <c r="B45" s="6"/>
      <c r="C45" s="6"/>
      <c r="D45" s="6"/>
      <c r="E45" s="19"/>
      <c r="F45" s="6"/>
      <c r="G45" s="8"/>
      <c r="H45" s="12"/>
      <c r="I45" s="23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.75" x14ac:dyDescent="0.25">
      <c r="A47" s="7" t="s">
        <v>10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.75" x14ac:dyDescent="0.25">
      <c r="A48" s="6"/>
      <c r="B48" s="6"/>
      <c r="C48" s="6"/>
      <c r="D48" s="6"/>
      <c r="E48" s="6"/>
      <c r="F48" s="6"/>
      <c r="G48" s="14" t="s">
        <v>37</v>
      </c>
      <c r="H48" s="6"/>
      <c r="I48" s="6"/>
      <c r="J48" s="6"/>
    </row>
    <row r="49" spans="1:10" x14ac:dyDescent="0.2">
      <c r="A49" s="6"/>
      <c r="B49" s="6" t="s">
        <v>22</v>
      </c>
      <c r="C49" s="6"/>
      <c r="D49" s="6"/>
      <c r="E49" s="15">
        <v>0.51100000000000001</v>
      </c>
      <c r="F49" s="6" t="s">
        <v>33</v>
      </c>
      <c r="G49" s="8">
        <f>I13</f>
        <v>19250</v>
      </c>
      <c r="H49" s="12" t="s">
        <v>38</v>
      </c>
      <c r="I49" s="17">
        <f>ROUND(+E49*G49,2)</f>
        <v>9836.75</v>
      </c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10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.75" x14ac:dyDescent="0.25">
      <c r="A52" s="7" t="s">
        <v>40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">
      <c r="A54" s="6"/>
      <c r="B54" s="6" t="s">
        <v>23</v>
      </c>
      <c r="C54" s="6"/>
      <c r="D54" s="6"/>
      <c r="E54" s="6"/>
      <c r="F54" s="6"/>
      <c r="G54" s="6"/>
      <c r="H54" s="6"/>
      <c r="I54" s="17">
        <f>I34</f>
        <v>19946.189999999999</v>
      </c>
      <c r="J54" s="6"/>
    </row>
    <row r="55" spans="1:10" x14ac:dyDescent="0.2">
      <c r="A55" s="20" t="s">
        <v>12</v>
      </c>
      <c r="B55" s="6" t="s">
        <v>24</v>
      </c>
      <c r="C55" s="6"/>
      <c r="D55" s="6"/>
      <c r="E55" s="6"/>
      <c r="F55" s="6"/>
      <c r="G55" s="6"/>
      <c r="H55" s="6"/>
      <c r="I55" s="17">
        <f>I39</f>
        <v>8828.98</v>
      </c>
      <c r="J55" s="6"/>
    </row>
    <row r="56" spans="1:10" x14ac:dyDescent="0.2">
      <c r="A56" s="20" t="s">
        <v>12</v>
      </c>
      <c r="B56" s="6" t="s">
        <v>25</v>
      </c>
      <c r="C56" s="6"/>
      <c r="D56" s="6"/>
      <c r="E56" s="6"/>
      <c r="F56" s="6"/>
      <c r="G56" s="6"/>
      <c r="H56" s="6"/>
      <c r="I56" s="17">
        <f>I44</f>
        <v>1495.1</v>
      </c>
      <c r="J56" s="6"/>
    </row>
    <row r="57" spans="1:10" x14ac:dyDescent="0.2">
      <c r="A57" s="20" t="s">
        <v>12</v>
      </c>
      <c r="B57" s="6" t="s">
        <v>26</v>
      </c>
      <c r="C57" s="6"/>
      <c r="D57" s="6"/>
      <c r="E57" s="6"/>
      <c r="F57" s="6"/>
      <c r="G57" s="6"/>
      <c r="H57" s="6"/>
      <c r="I57" s="17">
        <f>I49</f>
        <v>9836.75</v>
      </c>
      <c r="J57" s="6"/>
    </row>
    <row r="58" spans="1:10" x14ac:dyDescent="0.2">
      <c r="A58" s="6"/>
      <c r="B58" s="6"/>
      <c r="C58" s="6"/>
      <c r="D58" s="6"/>
      <c r="E58" s="6"/>
      <c r="F58" s="6"/>
      <c r="G58" s="6"/>
      <c r="H58" s="6"/>
      <c r="I58" s="10"/>
      <c r="J58" s="6"/>
    </row>
    <row r="59" spans="1:10" ht="15.75" x14ac:dyDescent="0.25">
      <c r="A59" s="6"/>
      <c r="B59" s="6"/>
      <c r="C59" s="6"/>
      <c r="D59" s="7" t="s">
        <v>32</v>
      </c>
      <c r="E59" s="6"/>
      <c r="F59" s="6"/>
      <c r="G59" s="6"/>
      <c r="H59" s="6"/>
      <c r="I59" s="22">
        <f>SUM(I54:I57)</f>
        <v>40107.019999999997</v>
      </c>
      <c r="J59" s="6"/>
    </row>
    <row r="60" spans="1:10" x14ac:dyDescent="0.2">
      <c r="A60" s="6"/>
      <c r="B60" s="6"/>
      <c r="C60" s="6"/>
      <c r="D60" s="6"/>
      <c r="E60" s="6"/>
      <c r="F60" s="6"/>
      <c r="G60" s="6"/>
      <c r="H60" s="6"/>
      <c r="I60" s="13"/>
      <c r="J60" s="6"/>
    </row>
    <row r="61" spans="1:10" x14ac:dyDescent="0.2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x14ac:dyDescent="0.2">
      <c r="A62" s="6" t="s">
        <v>13</v>
      </c>
      <c r="B62" s="6" t="s">
        <v>27</v>
      </c>
      <c r="C62" s="6"/>
      <c r="D62" s="6"/>
      <c r="E62" s="6"/>
      <c r="F62" s="6"/>
      <c r="G62" s="6"/>
      <c r="H62" s="6"/>
      <c r="I62" s="6"/>
      <c r="J62" s="6"/>
    </row>
    <row r="63" spans="1:10" x14ac:dyDescent="0.2">
      <c r="A63" s="6"/>
      <c r="B63" s="6" t="s">
        <v>28</v>
      </c>
      <c r="C63" s="6"/>
      <c r="D63" s="6"/>
      <c r="E63" s="6"/>
      <c r="F63" s="6"/>
      <c r="G63" s="6"/>
      <c r="H63" s="6"/>
      <c r="I63" s="26">
        <v>41002</v>
      </c>
      <c r="J63" s="6"/>
    </row>
  </sheetData>
  <phoneticPr fontId="0" type="noConversion"/>
  <printOptions horizontalCentered="1"/>
  <pageMargins left="0.5" right="0.5" top="0.3" bottom="0.3" header="0" footer="0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Suburb</vt:lpstr>
      <vt:lpstr>St. Paul</vt:lpstr>
      <vt:lpstr>'St. Paul'!Print_Area</vt:lpstr>
      <vt:lpstr>Suburb!Print_Area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Haugen, Megan</cp:lastModifiedBy>
  <cp:lastPrinted>2009-03-06T00:33:03Z</cp:lastPrinted>
  <dcterms:created xsi:type="dcterms:W3CDTF">2003-10-29T19:43:52Z</dcterms:created>
  <dcterms:modified xsi:type="dcterms:W3CDTF">2015-08-28T19:43:15Z</dcterms:modified>
</cp:coreProperties>
</file>