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Web Content Migration\Taxpayer Services\tax calculators\"/>
    </mc:Choice>
  </mc:AlternateContent>
  <bookViews>
    <workbookView xWindow="360" yWindow="300" windowWidth="12120" windowHeight="90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52511"/>
</workbook>
</file>

<file path=xl/calcChain.xml><?xml version="1.0" encoding="utf-8"?>
<calcChain xmlns="http://schemas.openxmlformats.org/spreadsheetml/2006/main">
  <c r="G12" i="2" l="1"/>
  <c r="G36" i="2"/>
  <c r="I36" i="2"/>
  <c r="I42" i="2" s="1"/>
  <c r="G11" i="2"/>
  <c r="G13" i="2"/>
  <c r="F14" i="2"/>
  <c r="I14" i="2" s="1"/>
  <c r="I19" i="2" s="1"/>
  <c r="I23" i="2" l="1"/>
  <c r="I24" i="2"/>
  <c r="I26" i="2" l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<sst xmlns="http://schemas.openxmlformats.org/spreadsheetml/2006/main" count="163" uniqueCount="79">
  <si>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</si>
  <si>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</si>
  <si>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</si>
  <si>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</si>
  <si>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</si>
  <si>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</si>
  <si>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</si>
  <si>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</si>
  <si>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</si>
  <si>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</si>
  <si>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</si>
  <si>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</si>
  <si>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</si>
  <si>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</si>
  <si>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</si>
  <si>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</si>
  <si>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</si>
  <si>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</si>
  <si>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</si>
  <si>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</si>
  <si>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</si>
  <si>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</si>
  <si>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</si>
  <si>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</si>
  <si>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HOMESTEAD/NON-HOMESTEAD TAX CALCULATION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</si>
  <si>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</si>
  <si>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</si>
  <si>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</si>
  <si>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</si>
  <si>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</si>
  <si>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</si>
  <si>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</si>
  <si>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</si>
  <si>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</si>
  <si>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</si>
  <si>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</si>
  <si>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</si>
  <si>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</si>
  <si>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</si>
  <si>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</si>
  <si>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</si>
  <si>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</si>
  <si>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</si>
  <si>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</si>
  <si>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</si>
  <si>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</si>
  <si>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</si>
  <si>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</si>
  <si>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</si>
  <si>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</si>
  <si>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</si>
  <si>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</si>
  <si>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</si>
  <si>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</si>
  <si>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(G)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</si>
  <si>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</si>
  <si>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</si>
  <si>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</si>
  <si>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</si>
  <si>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</si>
  <si>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</si>
  <si>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</si>
  <si>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</si>
  <si>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</si>
  <si>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</si>
  <si>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</si>
  <si>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</si>
  <si>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</si>
  <si>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</si>
  <si>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</si>
  <si>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</si>
  <si>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</si>
  <si>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</si>
  <si>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</si>
  <si>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</si>
  <si>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district combination from the chart to the right to the right to get an estimate of the taxes. </t>
  </si>
  <si>
    <t xml:space="preserve">your Tax Statement or Proposed Tax Notice. You may also find an appropriate City/School </t>
  </si>
  <si>
    <t>FINAL PAY 2012 TAX RATES</t>
  </si>
  <si>
    <t>Example of a tax calculation for Final Taxes Payable in 2012 on PROPERTY in District Code 0151 (St. Paul - 625 (C)).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</si>
</sst>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6" x14ac:knownFonts="1">
    <font>
      <sz val="12"/>
      <name val="Arial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NumberFormat="1" applyFont="1" applyAlignment="1"/>
    <xf numFmtId="0" fontId="0" fillId="0" borderId="1" xfId="0" applyNumberFormat="1" applyBorder="1"/>
    <xf numFmtId="0" fontId="3" fillId="0" borderId="0" xfId="0" applyNumberFormat="1" applyFont="1" applyAlignment="1"/>
    <xf numFmtId="0" fontId="4" fillId="0" borderId="0" xfId="0" applyNumberFormat="1" applyFont="1" applyAlignment="1"/>
    <xf numFmtId="164" fontId="3" fillId="0" borderId="0" xfId="0" applyNumberFormat="1" applyFont="1" applyAlignment="1"/>
    <xf numFmtId="3" fontId="3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5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165" fontId="0" fillId="0" borderId="0" xfId="0" applyNumberFormat="1"/>
    <xf numFmtId="164" fontId="3" fillId="0" borderId="0" xfId="0" applyNumberFormat="1" applyFont="1" applyAlignment="1">
      <alignment horizontal="center"/>
    </xf>
    <xf numFmtId="166" fontId="3" fillId="0" borderId="0" xfId="0" applyNumberFormat="1" applyFont="1" applyAlignment="1"/>
    <xf numFmtId="166" fontId="3" fillId="0" borderId="2" xfId="0" applyNumberFormat="1" applyFont="1" applyBorder="1" applyAlignment="1"/>
    <xf numFmtId="0" fontId="5" fillId="0" borderId="0" xfId="0" applyNumberFormat="1" applyFont="1" applyAlignment="1">
      <alignment horizontal="centerContinuous"/>
    </xf>
    <xf numFmtId="166" fontId="4" fillId="0" borderId="0" xfId="0" applyNumberFormat="1" applyFont="1" applyAlignment="1"/>
    <xf numFmtId="0" fontId="0" fillId="0" borderId="0" xfId="0" applyNumberFormat="1"/>
    <xf numFmtId="0" fontId="8" fillId="0" borderId="0" xfId="0" applyNumberFormat="1" applyFont="1" applyAlignment="1"/>
    <xf numFmtId="0" fontId="6" fillId="0" borderId="0" xfId="0" applyNumberFormat="1" applyFont="1" applyAlignment="1"/>
    <xf numFmtId="168" fontId="1" fillId="0" borderId="0" xfId="0" applyNumberFormat="1" applyFont="1" applyAlignment="1"/>
    <xf numFmtId="3" fontId="1" fillId="0" borderId="0" xfId="0" applyNumberFormat="1" applyFont="1" applyAlignment="1"/>
    <xf numFmtId="3" fontId="1" fillId="0" borderId="4" xfId="0" applyNumberFormat="1" applyFont="1" applyBorder="1" applyAlignment="1"/>
    <xf numFmtId="0" fontId="7" fillId="0" borderId="0" xfId="0" applyNumberFormat="1" applyFont="1" applyAlignment="1"/>
    <xf numFmtId="0" fontId="7" fillId="0" borderId="0" xfId="0" applyNumberFormat="1" applyFont="1" applyBorder="1" applyAlignment="1"/>
    <xf numFmtId="3" fontId="14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8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left" wrapText="1"/>
    </xf>
    <xf numFmtId="0" fontId="13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165" fontId="0" fillId="0" borderId="8" xfId="0" applyNumberFormat="1" applyBorder="1"/>
    <xf numFmtId="167" fontId="0" fillId="0" borderId="8" xfId="0" applyNumberFormat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1" fillId="0" borderId="8" xfId="0" applyNumberFormat="1" applyFont="1" applyBorder="1" applyAlignment="1"/>
    <xf numFmtId="0" fontId="2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3" fillId="0" borderId="0" xfId="0" applyNumberFormat="1" applyFont="1" applyBorder="1" applyAlignment="1"/>
    <xf numFmtId="166" fontId="6" fillId="0" borderId="0" xfId="0" applyNumberFormat="1" applyFont="1" applyBorder="1" applyAlignment="1"/>
    <xf numFmtId="0" fontId="6" fillId="3" borderId="9" xfId="0" applyNumberFormat="1" applyFont="1" applyFill="1" applyBorder="1" applyAlignment="1"/>
    <xf numFmtId="0" fontId="6" fillId="3" borderId="10" xfId="0" applyNumberFormat="1" applyFont="1" applyFill="1" applyBorder="1" applyAlignment="1"/>
    <xf numFmtId="0" fontId="1" fillId="3" borderId="10" xfId="0" applyNumberFormat="1" applyFont="1" applyFill="1" applyBorder="1" applyAlignment="1">
      <alignment horizontal="center"/>
    </xf>
    <xf numFmtId="166" fontId="6" fillId="3" borderId="11" xfId="0" applyNumberFormat="1" applyFont="1" applyFill="1" applyBorder="1" applyAlignment="1"/>
    <xf numFmtId="0" fontId="4" fillId="3" borderId="9" xfId="0" applyNumberFormat="1" applyFont="1" applyFill="1" applyBorder="1" applyAlignment="1"/>
    <xf numFmtId="0" fontId="1" fillId="3" borderId="10" xfId="0" applyNumberFormat="1" applyFont="1" applyFill="1" applyBorder="1" applyAlignment="1"/>
    <xf numFmtId="166" fontId="4" fillId="3" borderId="11" xfId="0" applyNumberFormat="1" applyFont="1" applyFill="1" applyBorder="1" applyAlignment="1"/>
    <xf numFmtId="0" fontId="13" fillId="0" borderId="7" xfId="0" applyFont="1" applyBorder="1" applyAlignment="1">
      <alignment horizontal="center" wrapText="1"/>
    </xf>
    <xf numFmtId="168" fontId="1" fillId="0" borderId="0" xfId="0" applyNumberFormat="1" applyFont="1" applyFill="1" applyBorder="1" applyAlignment="1"/>
    <xf numFmtId="0" fontId="0" fillId="2" borderId="12" xfId="0" applyFill="1" applyBorder="1" applyAlignment="1">
      <alignment horizontal="center"/>
    </xf>
    <xf numFmtId="49" fontId="13" fillId="2" borderId="6" xfId="0" applyNumberFormat="1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wrapText="1"/>
    </xf>
    <xf numFmtId="0" fontId="10" fillId="0" borderId="0" xfId="0" applyNumberFormat="1" applyFont="1" applyAlignment="1">
      <alignment horizontal="center"/>
    </xf>
    <xf numFmtId="168" fontId="10" fillId="2" borderId="5" xfId="0" applyNumberFormat="1" applyFont="1" applyFill="1" applyBorder="1" applyAlignment="1"/>
    <xf numFmtId="0" fontId="11" fillId="0" borderId="0" xfId="0" applyNumberFormat="1" applyFont="1" applyAlignment="1"/>
    <xf numFmtId="0" fontId="12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3" fillId="0" borderId="0" xfId="0" applyNumberFormat="1" applyFont="1" applyAlignment="1">
      <alignment horizontal="left"/>
    </xf>
    <xf numFmtId="0" fontId="1" fillId="0" borderId="8" xfId="0" applyNumberFormat="1" applyFont="1" applyBorder="1" applyAlignment="1">
      <alignment horizontal="center"/>
    </xf>
    <xf numFmtId="0" fontId="4" fillId="0" borderId="23" xfId="0" applyNumberFormat="1" applyFont="1" applyBorder="1" applyAlignment="1">
      <alignment horizontal="left" wrapText="1"/>
    </xf>
    <xf numFmtId="0" fontId="6" fillId="0" borderId="13" xfId="0" applyNumberFormat="1" applyFont="1" applyBorder="1" applyAlignment="1">
      <alignment horizontal="left" wrapText="1"/>
    </xf>
    <xf numFmtId="0" fontId="6" fillId="0" borderId="14" xfId="0" applyNumberFormat="1" applyFont="1" applyBorder="1" applyAlignment="1">
      <alignment horizontal="left" wrapText="1"/>
    </xf>
    <xf numFmtId="0" fontId="1" fillId="0" borderId="0" xfId="0" applyNumberFormat="1" applyFont="1" applyAlignment="1">
      <alignment horizontal="center" wrapText="1"/>
    </xf>
    <xf numFmtId="0" fontId="8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/>
    </xf>
    <xf numFmtId="0" fontId="9" fillId="0" borderId="15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center"/>
    </xf>
    <xf numFmtId="0" fontId="4" fillId="0" borderId="21" xfId="0" applyNumberFormat="1" applyFont="1" applyBorder="1" applyAlignment="1">
      <alignment horizontal="left" wrapText="1"/>
    </xf>
    <xf numFmtId="0" fontId="6" fillId="0" borderId="18" xfId="0" applyNumberFormat="1" applyFont="1" applyBorder="1" applyAlignment="1">
      <alignment horizontal="left" wrapText="1"/>
    </xf>
    <xf numFmtId="0" fontId="6" fillId="0" borderId="19" xfId="0" applyNumberFormat="1" applyFont="1" applyBorder="1" applyAlignment="1">
      <alignment horizontal="left" wrapText="1"/>
    </xf>
    <xf numFmtId="0" fontId="4" fillId="0" borderId="22" xfId="0" applyNumberFormat="1" applyFont="1" applyBorder="1" applyAlignment="1">
      <alignment horizontal="left" wrapText="1"/>
    </xf>
    <xf numFmtId="0" fontId="6" fillId="0" borderId="0" xfId="0" applyNumberFormat="1" applyFont="1" applyBorder="1" applyAlignment="1">
      <alignment horizontal="left" wrapText="1"/>
    </xf>
    <xf numFmtId="0" fontId="6" fillId="0" borderId="20" xfId="0" applyNumberFormat="1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zoomScale="90" zoomScaleNormal="90" workbookViewId="0">
      <selection activeCell="B3" sqref="B3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2.7773437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77" t="s">
        <v>24</v>
      </c>
      <c r="B1" s="78"/>
      <c r="C1" s="78"/>
      <c r="D1" s="78"/>
      <c r="E1" s="78"/>
      <c r="F1" s="78"/>
      <c r="G1" s="78"/>
      <c r="H1" s="78"/>
      <c r="I1" s="79"/>
      <c r="J1" s="45"/>
      <c r="K1" s="76" t="s">
        <v>77</v>
      </c>
      <c r="L1" s="76"/>
      <c r="M1" s="76"/>
      <c r="N1" s="76"/>
      <c r="O1" s="76"/>
      <c r="P1" s="76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6"/>
      <c r="K2" s="35"/>
      <c r="L2" s="36"/>
      <c r="M2" s="36"/>
      <c r="N2" s="36"/>
      <c r="O2" s="59" t="s">
        <v>58</v>
      </c>
      <c r="P2" s="59" t="s">
        <v>59</v>
      </c>
    </row>
    <row r="3" spans="1:16" ht="30" x14ac:dyDescent="0.25">
      <c r="A3" s="17"/>
      <c r="K3" s="37" t="s">
        <v>61</v>
      </c>
      <c r="L3" s="56" t="s">
        <v>65</v>
      </c>
      <c r="M3" s="56" t="s">
        <v>25</v>
      </c>
      <c r="N3" s="56" t="s">
        <v>62</v>
      </c>
      <c r="O3" s="60" t="s">
        <v>63</v>
      </c>
      <c r="P3" s="60" t="s">
        <v>64</v>
      </c>
    </row>
    <row r="4" spans="1:16" ht="33" customHeight="1" x14ac:dyDescent="0.2">
      <c r="A4" s="74" t="s">
        <v>78</v>
      </c>
      <c r="B4" s="75"/>
      <c r="C4" s="75"/>
      <c r="D4" s="75"/>
      <c r="E4" s="75"/>
      <c r="F4" s="75"/>
      <c r="G4" s="75"/>
      <c r="H4" s="75"/>
      <c r="I4" s="75"/>
      <c r="J4" s="33"/>
      <c r="K4" s="38" t="s">
        <v>26</v>
      </c>
      <c r="L4" s="39">
        <v>621</v>
      </c>
      <c r="M4" s="38" t="s">
        <v>27</v>
      </c>
      <c r="N4" s="39">
        <v>2517</v>
      </c>
      <c r="O4" s="40">
        <v>1.2585986952999999</v>
      </c>
      <c r="P4" s="41">
        <v>2.1241537880000005E-3</v>
      </c>
    </row>
    <row r="5" spans="1:16" ht="17.25" customHeight="1" x14ac:dyDescent="0.2">
      <c r="J5" s="34"/>
      <c r="K5" s="38" t="s">
        <v>26</v>
      </c>
      <c r="L5" s="39">
        <v>621</v>
      </c>
      <c r="M5" s="38" t="s">
        <v>28</v>
      </c>
      <c r="N5" s="39">
        <v>2518</v>
      </c>
      <c r="O5" s="40">
        <v>1.2585986952999999</v>
      </c>
      <c r="P5" s="41">
        <v>2.1241537880000005E-3</v>
      </c>
    </row>
    <row r="6" spans="1:16" ht="15.75" thickBot="1" x14ac:dyDescent="0.25">
      <c r="A6" s="18"/>
      <c r="K6" s="38" t="s">
        <v>26</v>
      </c>
      <c r="L6" s="39">
        <v>623</v>
      </c>
      <c r="M6" s="38" t="s">
        <v>27</v>
      </c>
      <c r="N6" s="39">
        <v>2537</v>
      </c>
      <c r="O6" s="40">
        <v>1.1388049505</v>
      </c>
      <c r="P6" s="41">
        <v>1.9590733000000001E-3</v>
      </c>
    </row>
    <row r="7" spans="1:16" ht="20.25" customHeight="1" thickBot="1" x14ac:dyDescent="0.35">
      <c r="A7" s="17"/>
      <c r="B7" s="63" t="s">
        <v>66</v>
      </c>
      <c r="D7" s="64"/>
      <c r="E7" s="64"/>
      <c r="F7" s="63"/>
      <c r="G7" s="63"/>
      <c r="H7" s="61"/>
      <c r="I7" s="62">
        <v>125000</v>
      </c>
      <c r="J7" s="57"/>
      <c r="K7" s="38" t="s">
        <v>29</v>
      </c>
      <c r="L7" s="39">
        <v>621</v>
      </c>
      <c r="M7" s="38" t="s">
        <v>27</v>
      </c>
      <c r="N7" s="39">
        <v>2917</v>
      </c>
      <c r="O7" s="40">
        <v>1.3573823892000001</v>
      </c>
      <c r="P7" s="41">
        <v>2.1881537880000003E-3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30</v>
      </c>
      <c r="L8" s="39">
        <v>623</v>
      </c>
      <c r="M8" s="38" t="s">
        <v>31</v>
      </c>
      <c r="N8" s="39">
        <v>3031</v>
      </c>
      <c r="O8" s="40">
        <v>0.87252183650000004</v>
      </c>
      <c r="P8" s="41">
        <v>1.9590733000000001E-3</v>
      </c>
    </row>
    <row r="9" spans="1:16" ht="15.75" x14ac:dyDescent="0.25">
      <c r="A9" s="19" t="s">
        <v>18</v>
      </c>
      <c r="K9" s="38" t="s">
        <v>30</v>
      </c>
      <c r="L9" s="39">
        <v>625</v>
      </c>
      <c r="M9" s="38" t="s">
        <v>31</v>
      </c>
      <c r="N9" s="39">
        <v>3051</v>
      </c>
      <c r="O9" s="40">
        <v>1.1047829940229998</v>
      </c>
      <c r="P9" s="41">
        <v>1.4951493E-3</v>
      </c>
    </row>
    <row r="10" spans="1:16" x14ac:dyDescent="0.2">
      <c r="A10" s="17"/>
      <c r="B10" s="18" t="s">
        <v>11</v>
      </c>
      <c r="K10" s="38" t="s">
        <v>32</v>
      </c>
      <c r="L10" s="39">
        <v>623</v>
      </c>
      <c r="M10" s="38" t="s">
        <v>31</v>
      </c>
      <c r="N10" s="39">
        <v>3331</v>
      </c>
      <c r="O10" s="40">
        <v>1.1076685427999999</v>
      </c>
      <c r="P10" s="41">
        <v>1.9590733000000001E-3</v>
      </c>
    </row>
    <row r="11" spans="1:16" x14ac:dyDescent="0.2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32</v>
      </c>
      <c r="L11" s="39">
        <v>623</v>
      </c>
      <c r="M11" s="38" t="s">
        <v>27</v>
      </c>
      <c r="N11" s="39">
        <v>3337</v>
      </c>
      <c r="O11" s="40">
        <v>1.1185153507000001</v>
      </c>
      <c r="P11" s="41">
        <v>1.9590733000000001E-3</v>
      </c>
    </row>
    <row r="12" spans="1:16" x14ac:dyDescent="0.2">
      <c r="A12" s="17"/>
      <c r="B12" s="18" t="s">
        <v>13</v>
      </c>
      <c r="F12" s="18" t="s">
        <v>10</v>
      </c>
      <c r="G12" s="22">
        <f>IF(+OR(I7&gt;414000,I7&lt;76000),0,(I7-76000)*0.09)</f>
        <v>4410</v>
      </c>
      <c r="K12" s="38" t="s">
        <v>33</v>
      </c>
      <c r="L12" s="39">
        <v>624</v>
      </c>
      <c r="M12" s="38"/>
      <c r="N12" s="39">
        <v>3740</v>
      </c>
      <c r="O12" s="40">
        <v>1.2122734631000001</v>
      </c>
      <c r="P12" s="41">
        <v>2.4848115999999997E-3</v>
      </c>
    </row>
    <row r="13" spans="1:16" x14ac:dyDescent="0.2">
      <c r="A13" s="17"/>
      <c r="B13" s="18"/>
      <c r="G13" s="21">
        <f>G11-G12</f>
        <v>25990</v>
      </c>
      <c r="K13" s="38" t="s">
        <v>33</v>
      </c>
      <c r="L13" s="39">
        <v>624</v>
      </c>
      <c r="M13" s="38" t="s">
        <v>34</v>
      </c>
      <c r="N13" s="39">
        <v>3746</v>
      </c>
      <c r="O13" s="40">
        <v>1.2427019267000001</v>
      </c>
      <c r="P13" s="41">
        <v>2.4848115999999997E-3</v>
      </c>
    </row>
    <row r="14" spans="1:16" x14ac:dyDescent="0.2">
      <c r="A14" s="17"/>
      <c r="B14" s="18"/>
      <c r="D14" s="18" t="s">
        <v>15</v>
      </c>
      <c r="F14" s="25">
        <f>ROUND(G13/100,0)</f>
        <v>260</v>
      </c>
      <c r="G14" s="21"/>
      <c r="H14" s="28" t="s">
        <v>16</v>
      </c>
      <c r="I14" s="20">
        <f>ROUND(F14*100,0)</f>
        <v>26000</v>
      </c>
      <c r="J14" s="20"/>
      <c r="K14" s="38" t="s">
        <v>35</v>
      </c>
      <c r="L14" s="39">
        <v>623</v>
      </c>
      <c r="M14" s="38" t="s">
        <v>31</v>
      </c>
      <c r="N14" s="39">
        <v>4731</v>
      </c>
      <c r="O14" s="40">
        <v>1.1844412157999999</v>
      </c>
      <c r="P14" s="41">
        <v>1.9590733000000001E-3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38" t="s">
        <v>35</v>
      </c>
      <c r="L15" s="39">
        <v>623</v>
      </c>
      <c r="M15" s="38" t="s">
        <v>36</v>
      </c>
      <c r="N15" s="39">
        <v>4732</v>
      </c>
      <c r="O15" s="40">
        <v>1.1965144929</v>
      </c>
      <c r="P15" s="41">
        <v>1.9590733000000001E-3</v>
      </c>
    </row>
    <row r="16" spans="1:16" x14ac:dyDescent="0.2">
      <c r="A16" s="17"/>
      <c r="B16" s="18"/>
      <c r="D16" s="18"/>
      <c r="F16" s="25"/>
      <c r="G16" s="21"/>
      <c r="H16" s="28"/>
      <c r="I16" s="20"/>
      <c r="J16" s="20"/>
      <c r="K16" s="38" t="s">
        <v>35</v>
      </c>
      <c r="L16" s="39">
        <v>623</v>
      </c>
      <c r="M16" s="38" t="s">
        <v>27</v>
      </c>
      <c r="N16" s="39">
        <v>4737</v>
      </c>
      <c r="O16" s="40">
        <v>1.1952880237000001</v>
      </c>
      <c r="P16" s="41">
        <v>1.9590733000000001E-3</v>
      </c>
    </row>
    <row r="17" spans="1:16" ht="15.75" x14ac:dyDescent="0.25">
      <c r="A17" s="19" t="s">
        <v>19</v>
      </c>
      <c r="K17" s="38" t="s">
        <v>37</v>
      </c>
      <c r="L17" s="39">
        <v>623</v>
      </c>
      <c r="M17" s="38" t="s">
        <v>34</v>
      </c>
      <c r="N17" s="39">
        <v>5336</v>
      </c>
      <c r="O17" s="40">
        <v>1.1709292534</v>
      </c>
      <c r="P17" s="41">
        <v>1.9590733000000001E-3</v>
      </c>
    </row>
    <row r="18" spans="1:16" x14ac:dyDescent="0.2">
      <c r="A18" s="17"/>
      <c r="B18" s="18"/>
      <c r="C18" s="18" t="s">
        <v>20</v>
      </c>
      <c r="G18" s="21"/>
      <c r="K18" s="38" t="s">
        <v>37</v>
      </c>
      <c r="L18" s="39">
        <v>624</v>
      </c>
      <c r="M18" s="38" t="s">
        <v>34</v>
      </c>
      <c r="N18" s="39">
        <v>5346</v>
      </c>
      <c r="O18" s="40">
        <v>1.2612950881</v>
      </c>
      <c r="P18" s="41">
        <v>2.4848115999999997E-3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99000</v>
      </c>
      <c r="J19" s="20"/>
      <c r="K19" s="38" t="s">
        <v>38</v>
      </c>
      <c r="L19" s="39">
        <v>622</v>
      </c>
      <c r="M19" s="38" t="s">
        <v>39</v>
      </c>
      <c r="N19" s="39">
        <v>5725</v>
      </c>
      <c r="O19" s="40">
        <v>1.4435955589</v>
      </c>
      <c r="P19" s="41">
        <v>1.6879174000000003E-3</v>
      </c>
    </row>
    <row r="20" spans="1:16" x14ac:dyDescent="0.2">
      <c r="A20" s="17"/>
      <c r="K20" s="38" t="s">
        <v>38</v>
      </c>
      <c r="L20" s="39">
        <v>622</v>
      </c>
      <c r="M20" s="38" t="s">
        <v>34</v>
      </c>
      <c r="N20" s="39">
        <v>5726</v>
      </c>
      <c r="O20" s="40">
        <v>1.4435955589</v>
      </c>
      <c r="P20" s="41">
        <v>1.6879174000000003E-3</v>
      </c>
    </row>
    <row r="21" spans="1:16" ht="15.75" x14ac:dyDescent="0.25">
      <c r="A21" s="19" t="s">
        <v>21</v>
      </c>
      <c r="K21" s="38" t="s">
        <v>38</v>
      </c>
      <c r="L21" s="39">
        <v>622</v>
      </c>
      <c r="M21" s="38" t="s">
        <v>40</v>
      </c>
      <c r="N21" s="39">
        <v>5729</v>
      </c>
      <c r="O21" s="40">
        <v>1.429499987</v>
      </c>
      <c r="P21" s="41">
        <v>1.6879174000000003E-3</v>
      </c>
    </row>
    <row r="22" spans="1:16" x14ac:dyDescent="0.2">
      <c r="A22" s="17"/>
      <c r="K22" s="38" t="s">
        <v>38</v>
      </c>
      <c r="L22" s="39">
        <v>623</v>
      </c>
      <c r="M22" s="38"/>
      <c r="N22" s="39">
        <v>5730</v>
      </c>
      <c r="O22" s="40">
        <v>1.3004435243999999</v>
      </c>
      <c r="P22" s="41">
        <v>2.1635815000000001E-3</v>
      </c>
    </row>
    <row r="23" spans="1:16" x14ac:dyDescent="0.2">
      <c r="A23" s="17"/>
      <c r="B23" s="3" t="s">
        <v>3</v>
      </c>
      <c r="I23" s="5">
        <f>IF(I19&lt;500001,I19*0.01,5000)</f>
        <v>990</v>
      </c>
      <c r="J23" s="5"/>
      <c r="K23" s="38" t="s">
        <v>38</v>
      </c>
      <c r="L23" s="39">
        <v>623</v>
      </c>
      <c r="M23" s="38" t="s">
        <v>31</v>
      </c>
      <c r="N23" s="39">
        <v>5731</v>
      </c>
      <c r="O23" s="40">
        <v>1.3130802472999998</v>
      </c>
      <c r="P23" s="41">
        <v>2.1635815000000001E-3</v>
      </c>
    </row>
    <row r="24" spans="1:16" x14ac:dyDescent="0.2">
      <c r="A24" s="17"/>
      <c r="B24" s="3" t="s">
        <v>4</v>
      </c>
      <c r="I24" s="6">
        <f>IF(I19&gt;500000,(I19-500000)*1.25%,0)</f>
        <v>0</v>
      </c>
      <c r="J24" s="6"/>
      <c r="K24" s="38" t="s">
        <v>38</v>
      </c>
      <c r="L24" s="39">
        <v>623</v>
      </c>
      <c r="M24" s="38" t="s">
        <v>34</v>
      </c>
      <c r="N24" s="39">
        <v>5736</v>
      </c>
      <c r="O24" s="40">
        <v>1.330871988</v>
      </c>
      <c r="P24" s="41">
        <v>2.1635815000000001E-3</v>
      </c>
    </row>
    <row r="25" spans="1:16" x14ac:dyDescent="0.2">
      <c r="A25" s="17"/>
      <c r="I25" s="7"/>
      <c r="J25" s="46"/>
      <c r="K25" s="38" t="s">
        <v>38</v>
      </c>
      <c r="L25" s="39">
        <v>624</v>
      </c>
      <c r="M25" s="38" t="s">
        <v>34</v>
      </c>
      <c r="N25" s="39">
        <v>5746</v>
      </c>
      <c r="O25" s="40">
        <v>1.4212378227</v>
      </c>
      <c r="P25" s="41">
        <v>2.6893197999999998E-3</v>
      </c>
    </row>
    <row r="26" spans="1:16" ht="15.75" thickBot="1" x14ac:dyDescent="0.25">
      <c r="A26" s="17"/>
      <c r="D26" s="3" t="s">
        <v>8</v>
      </c>
      <c r="I26" s="5">
        <f>SUM(I23:I24)</f>
        <v>990</v>
      </c>
      <c r="J26" s="5"/>
      <c r="K26" s="38" t="s">
        <v>41</v>
      </c>
      <c r="L26" s="39">
        <v>621</v>
      </c>
      <c r="M26" s="38" t="s">
        <v>27</v>
      </c>
      <c r="N26" s="39">
        <v>5917</v>
      </c>
      <c r="O26" s="40">
        <v>1.5106733282999998</v>
      </c>
      <c r="P26" s="41">
        <v>2.3338271880000002E-3</v>
      </c>
    </row>
    <row r="27" spans="1:16" ht="15.75" thickTop="1" x14ac:dyDescent="0.2">
      <c r="A27" s="17"/>
      <c r="I27" s="8"/>
      <c r="J27" s="46"/>
      <c r="K27" s="38" t="s">
        <v>42</v>
      </c>
      <c r="L27" s="39">
        <v>621</v>
      </c>
      <c r="M27" s="38" t="s">
        <v>43</v>
      </c>
      <c r="N27" s="39">
        <v>6308</v>
      </c>
      <c r="O27" s="40">
        <v>1.4173176363</v>
      </c>
      <c r="P27" s="41">
        <v>2.1241537880000005E-3</v>
      </c>
    </row>
    <row r="28" spans="1:16" x14ac:dyDescent="0.2">
      <c r="A28" s="17"/>
      <c r="K28" s="38" t="s">
        <v>42</v>
      </c>
      <c r="L28" s="39">
        <v>621</v>
      </c>
      <c r="M28" s="38" t="s">
        <v>27</v>
      </c>
      <c r="N28" s="39">
        <v>6317</v>
      </c>
      <c r="O28" s="40">
        <v>1.4173176363</v>
      </c>
      <c r="P28" s="41">
        <v>2.1241537880000005E-3</v>
      </c>
    </row>
    <row r="29" spans="1:16" ht="15.75" x14ac:dyDescent="0.25">
      <c r="A29" s="19" t="s">
        <v>22</v>
      </c>
      <c r="K29" s="38" t="s">
        <v>42</v>
      </c>
      <c r="L29" s="39">
        <v>621</v>
      </c>
      <c r="M29" s="38" t="s">
        <v>44</v>
      </c>
      <c r="N29" s="39">
        <v>6318</v>
      </c>
      <c r="O29" s="40">
        <v>1.4437552513</v>
      </c>
      <c r="P29" s="41">
        <v>2.1241537880000005E-3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42</v>
      </c>
      <c r="L30" s="39">
        <v>282</v>
      </c>
      <c r="M30" s="38" t="s">
        <v>27</v>
      </c>
      <c r="N30" s="39">
        <v>6387</v>
      </c>
      <c r="O30" s="40">
        <v>1.5100534643999999</v>
      </c>
      <c r="P30" s="41">
        <v>2.1367000000000001E-3</v>
      </c>
    </row>
    <row r="31" spans="1:16" ht="15.75" thickBot="1" x14ac:dyDescent="0.25">
      <c r="A31" s="17"/>
      <c r="B31" s="3" t="s">
        <v>5</v>
      </c>
      <c r="D31" s="31">
        <v>1.5307900000000001</v>
      </c>
      <c r="E31" s="3" t="s">
        <v>9</v>
      </c>
      <c r="G31" s="69">
        <f>I26</f>
        <v>990</v>
      </c>
      <c r="H31" s="12" t="s">
        <v>10</v>
      </c>
      <c r="I31" s="13">
        <f>ROUND(G31*D31,2)</f>
        <v>1515.48</v>
      </c>
      <c r="J31" s="13"/>
      <c r="K31" s="38" t="s">
        <v>45</v>
      </c>
      <c r="L31" s="39">
        <v>621</v>
      </c>
      <c r="M31" s="38"/>
      <c r="N31" s="39">
        <v>6710</v>
      </c>
      <c r="O31" s="40">
        <v>1.0778685988999999</v>
      </c>
      <c r="P31" s="41">
        <v>2.1241537880000005E-3</v>
      </c>
    </row>
    <row r="32" spans="1:16" x14ac:dyDescent="0.2">
      <c r="A32" s="17"/>
      <c r="D32" s="11"/>
      <c r="G32" s="5"/>
      <c r="H32" s="12"/>
      <c r="I32" s="13"/>
      <c r="J32" s="13"/>
      <c r="K32" s="38" t="s">
        <v>45</v>
      </c>
      <c r="L32" s="39">
        <v>624</v>
      </c>
      <c r="M32" s="38"/>
      <c r="N32" s="39">
        <v>6740</v>
      </c>
      <c r="O32" s="40">
        <v>1.0484406888</v>
      </c>
      <c r="P32" s="41">
        <v>2.4848115999999997E-3</v>
      </c>
    </row>
    <row r="33" spans="1:16" x14ac:dyDescent="0.2">
      <c r="A33" s="17"/>
      <c r="I33" s="13"/>
      <c r="J33" s="13"/>
      <c r="K33" s="38" t="s">
        <v>46</v>
      </c>
      <c r="L33" s="39">
        <v>622</v>
      </c>
      <c r="M33" s="38" t="s">
        <v>34</v>
      </c>
      <c r="N33" s="39">
        <v>6926</v>
      </c>
      <c r="O33" s="40">
        <v>1.3633240501000001</v>
      </c>
      <c r="P33" s="41">
        <v>2.1088046000000004E-3</v>
      </c>
    </row>
    <row r="34" spans="1:16" ht="15.75" x14ac:dyDescent="0.25">
      <c r="A34" s="9" t="s">
        <v>0</v>
      </c>
      <c r="F34" s="30" t="s">
        <v>71</v>
      </c>
      <c r="I34" s="13"/>
      <c r="J34" s="13"/>
      <c r="K34" s="38" t="s">
        <v>46</v>
      </c>
      <c r="L34" s="39">
        <v>622</v>
      </c>
      <c r="M34" s="38" t="s">
        <v>40</v>
      </c>
      <c r="N34" s="39">
        <v>6929</v>
      </c>
      <c r="O34" s="40">
        <v>1.3492284782000001</v>
      </c>
      <c r="P34" s="41">
        <v>2.1088046000000004E-3</v>
      </c>
    </row>
    <row r="35" spans="1:16" ht="16.5" thickBot="1" x14ac:dyDescent="0.3">
      <c r="A35" s="17"/>
      <c r="D35" s="29" t="s">
        <v>17</v>
      </c>
      <c r="F35" s="30" t="s">
        <v>70</v>
      </c>
      <c r="G35" s="15"/>
      <c r="H35" s="10"/>
      <c r="I35" s="13"/>
      <c r="J35" s="13"/>
      <c r="K35" s="38" t="s">
        <v>47</v>
      </c>
      <c r="L35" s="39">
        <v>621</v>
      </c>
      <c r="M35" s="38"/>
      <c r="N35" s="39">
        <v>7910</v>
      </c>
      <c r="O35" s="40">
        <v>1.3224796133999999</v>
      </c>
      <c r="P35" s="41">
        <v>2.3346303880000005E-3</v>
      </c>
    </row>
    <row r="36" spans="1:16" ht="15.75" thickBot="1" x14ac:dyDescent="0.25">
      <c r="A36" s="17"/>
      <c r="B36" s="3" t="s">
        <v>6</v>
      </c>
      <c r="D36" s="32">
        <v>1.4951000000000001E-3</v>
      </c>
      <c r="E36" s="3" t="s">
        <v>9</v>
      </c>
      <c r="G36" s="5">
        <f>I7</f>
        <v>125000</v>
      </c>
      <c r="H36" s="12" t="s">
        <v>10</v>
      </c>
      <c r="I36" s="13">
        <f>ROUND(G36*D36,2)</f>
        <v>186.89</v>
      </c>
      <c r="J36" s="13"/>
      <c r="K36" s="38" t="s">
        <v>47</v>
      </c>
      <c r="L36" s="39">
        <v>621</v>
      </c>
      <c r="M36" s="38" t="s">
        <v>27</v>
      </c>
      <c r="N36" s="39">
        <v>7917</v>
      </c>
      <c r="O36" s="40">
        <v>1.3459631442</v>
      </c>
      <c r="P36" s="41">
        <v>2.3346303880000005E-3</v>
      </c>
    </row>
    <row r="37" spans="1:16" ht="15.75" x14ac:dyDescent="0.25">
      <c r="A37" s="9"/>
      <c r="I37" s="13"/>
      <c r="J37" s="13"/>
      <c r="K37" s="38" t="s">
        <v>47</v>
      </c>
      <c r="L37" s="39">
        <v>623</v>
      </c>
      <c r="M37" s="38"/>
      <c r="N37" s="39">
        <v>7930</v>
      </c>
      <c r="O37" s="40">
        <v>1.2026858685999999</v>
      </c>
      <c r="P37" s="41">
        <v>2.1695499000000001E-3</v>
      </c>
    </row>
    <row r="38" spans="1:16" x14ac:dyDescent="0.2">
      <c r="A38" s="17"/>
      <c r="I38" s="13"/>
      <c r="J38" s="13"/>
      <c r="K38" s="38" t="s">
        <v>47</v>
      </c>
      <c r="L38" s="39">
        <v>623</v>
      </c>
      <c r="M38" s="38" t="s">
        <v>31</v>
      </c>
      <c r="N38" s="39">
        <v>7931</v>
      </c>
      <c r="O38" s="40">
        <v>1.2153225915000001</v>
      </c>
      <c r="P38" s="41">
        <v>2.1695499000000001E-3</v>
      </c>
    </row>
    <row r="39" spans="1:16" ht="15.75" x14ac:dyDescent="0.25">
      <c r="A39" s="4" t="s">
        <v>1</v>
      </c>
      <c r="K39" s="38" t="s">
        <v>47</v>
      </c>
      <c r="L39" s="39">
        <v>623</v>
      </c>
      <c r="M39" s="38" t="s">
        <v>27</v>
      </c>
      <c r="N39" s="39">
        <v>7937</v>
      </c>
      <c r="O39" s="40">
        <v>1.2261693994</v>
      </c>
      <c r="P39" s="41">
        <v>2.1695499000000001E-3</v>
      </c>
    </row>
    <row r="40" spans="1:16" x14ac:dyDescent="0.2">
      <c r="A40" s="17"/>
      <c r="K40" s="38" t="s">
        <v>48</v>
      </c>
      <c r="L40" s="39">
        <v>282</v>
      </c>
      <c r="M40" s="38" t="s">
        <v>27</v>
      </c>
      <c r="N40" s="39">
        <v>8187</v>
      </c>
      <c r="O40" s="40">
        <v>1.7844382172999997</v>
      </c>
      <c r="P40" s="41">
        <v>2.1367000000000001E-3</v>
      </c>
    </row>
    <row r="41" spans="1:16" x14ac:dyDescent="0.2">
      <c r="A41" s="17"/>
      <c r="B41" s="3" t="s">
        <v>7</v>
      </c>
      <c r="I41" s="13">
        <f>I31</f>
        <v>1515.48</v>
      </c>
      <c r="J41" s="13"/>
      <c r="K41" s="42" t="s">
        <v>49</v>
      </c>
      <c r="L41" s="43">
        <v>625</v>
      </c>
      <c r="M41" s="42" t="s">
        <v>31</v>
      </c>
      <c r="N41" s="58">
        <v>151</v>
      </c>
      <c r="O41" s="40">
        <v>1.5307917588229998</v>
      </c>
      <c r="P41" s="41">
        <v>1.4951493E-3</v>
      </c>
    </row>
    <row r="42" spans="1:16" x14ac:dyDescent="0.2">
      <c r="A42" s="3" t="s">
        <v>2</v>
      </c>
      <c r="B42" s="3" t="s">
        <v>6</v>
      </c>
      <c r="I42" s="13">
        <f>I36</f>
        <v>186.89</v>
      </c>
      <c r="J42" s="13"/>
      <c r="K42" s="38" t="s">
        <v>49</v>
      </c>
      <c r="L42" s="39">
        <v>625</v>
      </c>
      <c r="M42" s="38" t="s">
        <v>36</v>
      </c>
      <c r="N42" s="39">
        <v>152</v>
      </c>
      <c r="O42" s="40">
        <v>1.542865464223</v>
      </c>
      <c r="P42" s="41">
        <v>1.4951493E-3</v>
      </c>
    </row>
    <row r="43" spans="1:16" ht="15.75" thickBot="1" x14ac:dyDescent="0.25">
      <c r="A43" s="17"/>
      <c r="I43" s="14"/>
      <c r="J43" s="47"/>
      <c r="K43" s="38" t="s">
        <v>49</v>
      </c>
      <c r="L43" s="39">
        <v>625</v>
      </c>
      <c r="M43" s="38" t="s">
        <v>50</v>
      </c>
      <c r="N43" s="39">
        <v>154</v>
      </c>
      <c r="O43" s="40">
        <v>1.518154900923</v>
      </c>
      <c r="P43" s="41">
        <v>1.4951493E-3</v>
      </c>
    </row>
    <row r="44" spans="1:16" ht="16.5" thickBot="1" x14ac:dyDescent="0.3">
      <c r="A44" s="17"/>
      <c r="D44" s="53" t="s">
        <v>68</v>
      </c>
      <c r="E44" s="54"/>
      <c r="F44" s="54"/>
      <c r="G44" s="54"/>
      <c r="H44" s="51"/>
      <c r="I44" s="55">
        <f>SUM(I41:I42)</f>
        <v>1702.37</v>
      </c>
      <c r="J44" s="16"/>
      <c r="K44" s="38" t="s">
        <v>49</v>
      </c>
      <c r="L44" s="39">
        <v>625</v>
      </c>
      <c r="M44" s="38" t="s">
        <v>39</v>
      </c>
      <c r="N44" s="39">
        <v>155</v>
      </c>
      <c r="O44" s="40">
        <v>1.5475759808229999</v>
      </c>
      <c r="P44" s="41">
        <v>1.4951493E-3</v>
      </c>
    </row>
    <row r="45" spans="1:16" ht="15.75" thickBot="1" x14ac:dyDescent="0.25">
      <c r="A45" s="17"/>
      <c r="B45" s="3"/>
      <c r="C45" s="17"/>
      <c r="D45" s="65"/>
      <c r="E45" s="65"/>
      <c r="F45" s="65"/>
      <c r="G45" s="65"/>
      <c r="H45" s="66"/>
      <c r="I45" s="67"/>
      <c r="J45" s="46"/>
      <c r="K45" s="38" t="s">
        <v>49</v>
      </c>
      <c r="L45" s="39">
        <v>625</v>
      </c>
      <c r="M45" s="38" t="s">
        <v>34</v>
      </c>
      <c r="N45" s="39">
        <v>156</v>
      </c>
      <c r="O45" s="40">
        <v>1.5481206018229998</v>
      </c>
      <c r="P45" s="41">
        <v>1.4951493E-3</v>
      </c>
    </row>
    <row r="46" spans="1:16" ht="16.5" thickBot="1" x14ac:dyDescent="0.3">
      <c r="D46" s="49" t="s">
        <v>67</v>
      </c>
      <c r="E46" s="50"/>
      <c r="F46" s="50"/>
      <c r="G46" s="50"/>
      <c r="H46" s="51"/>
      <c r="I46" s="52">
        <f>I44+ROUND(I14*0.01*D31,2)</f>
        <v>2100.38</v>
      </c>
      <c r="J46" s="48"/>
      <c r="K46" s="38" t="s">
        <v>51</v>
      </c>
      <c r="L46" s="39">
        <v>999</v>
      </c>
      <c r="M46" s="38" t="s">
        <v>50</v>
      </c>
      <c r="N46" s="39">
        <v>194</v>
      </c>
      <c r="O46" s="40">
        <v>0.67010792740000003</v>
      </c>
      <c r="P46" s="41" t="s">
        <v>52</v>
      </c>
    </row>
    <row r="47" spans="1:16" ht="15.75" thickBot="1" x14ac:dyDescent="0.25">
      <c r="K47" s="38" t="s">
        <v>53</v>
      </c>
      <c r="L47" s="39">
        <v>621</v>
      </c>
      <c r="M47" s="38" t="s">
        <v>54</v>
      </c>
      <c r="N47" s="39">
        <v>8313</v>
      </c>
      <c r="O47" s="40">
        <v>1.3147409562000001</v>
      </c>
      <c r="P47" s="41">
        <v>2.1241537880000005E-3</v>
      </c>
    </row>
    <row r="48" spans="1:16" ht="16.5" thickBot="1" x14ac:dyDescent="0.3">
      <c r="D48" s="53" t="s">
        <v>72</v>
      </c>
      <c r="E48" s="50"/>
      <c r="F48" s="50"/>
      <c r="G48" s="50"/>
      <c r="H48" s="51"/>
      <c r="I48" s="52">
        <f>I46-I44</f>
        <v>398.01000000000022</v>
      </c>
      <c r="K48" s="38" t="s">
        <v>53</v>
      </c>
      <c r="L48" s="39">
        <v>621</v>
      </c>
      <c r="M48" s="38" t="s">
        <v>27</v>
      </c>
      <c r="N48" s="39">
        <v>8317</v>
      </c>
      <c r="O48" s="40">
        <v>1.338224487</v>
      </c>
      <c r="P48" s="41">
        <v>2.1241537880000005E-3</v>
      </c>
    </row>
    <row r="49" spans="1:16" ht="15" customHeight="1" x14ac:dyDescent="0.2">
      <c r="K49" s="38" t="s">
        <v>53</v>
      </c>
      <c r="L49" s="39">
        <v>623</v>
      </c>
      <c r="M49" s="38" t="s">
        <v>54</v>
      </c>
      <c r="N49" s="39">
        <v>8333</v>
      </c>
      <c r="O49" s="40">
        <v>1.1949472113999999</v>
      </c>
      <c r="P49" s="41">
        <v>1.9590733000000001E-3</v>
      </c>
    </row>
    <row r="50" spans="1:16" x14ac:dyDescent="0.2">
      <c r="D50" s="68" t="s">
        <v>69</v>
      </c>
      <c r="K50" s="38" t="s">
        <v>53</v>
      </c>
      <c r="L50" s="39">
        <v>623</v>
      </c>
      <c r="M50" s="38" t="s">
        <v>27</v>
      </c>
      <c r="N50" s="39">
        <v>8337</v>
      </c>
      <c r="O50" s="40">
        <v>1.2184307421999998</v>
      </c>
      <c r="P50" s="41">
        <v>1.9590733000000001E-3</v>
      </c>
    </row>
    <row r="51" spans="1:16" x14ac:dyDescent="0.2">
      <c r="K51" s="38" t="s">
        <v>55</v>
      </c>
      <c r="L51" s="39">
        <v>621</v>
      </c>
      <c r="M51" s="38" t="s">
        <v>27</v>
      </c>
      <c r="N51" s="39">
        <v>8517</v>
      </c>
      <c r="O51" s="40">
        <v>1.6482923891999999</v>
      </c>
      <c r="P51" s="41">
        <v>2.1241537880000005E-3</v>
      </c>
    </row>
    <row r="52" spans="1:16" x14ac:dyDescent="0.2">
      <c r="K52" s="38" t="s">
        <v>56</v>
      </c>
      <c r="L52" s="39">
        <v>621</v>
      </c>
      <c r="M52" s="38"/>
      <c r="N52" s="39">
        <v>8910</v>
      </c>
      <c r="O52" s="40">
        <v>1.2580808223</v>
      </c>
      <c r="P52" s="41">
        <v>2.1241537880000005E-3</v>
      </c>
    </row>
    <row r="53" spans="1:16" ht="15.75" thickBot="1" x14ac:dyDescent="0.25">
      <c r="K53" s="38" t="s">
        <v>56</v>
      </c>
      <c r="L53" s="39">
        <v>624</v>
      </c>
      <c r="M53" s="38"/>
      <c r="N53" s="39">
        <v>8940</v>
      </c>
      <c r="O53" s="40">
        <v>1.2286529122000001</v>
      </c>
      <c r="P53" s="41">
        <v>2.4848115999999997E-3</v>
      </c>
    </row>
    <row r="54" spans="1:16" ht="15.75" x14ac:dyDescent="0.25">
      <c r="A54" s="80" t="s">
        <v>73</v>
      </c>
      <c r="B54" s="81"/>
      <c r="C54" s="81"/>
      <c r="D54" s="81"/>
      <c r="E54" s="81"/>
      <c r="F54" s="81"/>
      <c r="G54" s="81"/>
      <c r="H54" s="81"/>
      <c r="I54" s="82"/>
      <c r="K54" s="38" t="s">
        <v>56</v>
      </c>
      <c r="L54" s="39">
        <v>624</v>
      </c>
      <c r="M54" s="38" t="s">
        <v>34</v>
      </c>
      <c r="N54" s="39">
        <v>8946</v>
      </c>
      <c r="O54" s="40">
        <v>1.2590813758000001</v>
      </c>
      <c r="P54" s="41">
        <v>2.4848115999999997E-3</v>
      </c>
    </row>
    <row r="55" spans="1:16" ht="15" customHeight="1" x14ac:dyDescent="0.25">
      <c r="A55" s="83" t="s">
        <v>74</v>
      </c>
      <c r="B55" s="84"/>
      <c r="C55" s="84"/>
      <c r="D55" s="84"/>
      <c r="E55" s="84"/>
      <c r="F55" s="84"/>
      <c r="G55" s="84"/>
      <c r="H55" s="84"/>
      <c r="I55" s="85"/>
      <c r="K55" s="38" t="s">
        <v>57</v>
      </c>
      <c r="L55" s="39">
        <v>622</v>
      </c>
      <c r="M55" s="38" t="s">
        <v>40</v>
      </c>
      <c r="N55" s="39">
        <v>9329</v>
      </c>
      <c r="O55" s="40">
        <v>1.1883421359334723</v>
      </c>
      <c r="P55" s="41">
        <v>1.4834092000000003E-3</v>
      </c>
    </row>
    <row r="56" spans="1:16" ht="15.75" x14ac:dyDescent="0.25">
      <c r="A56" s="83" t="s">
        <v>76</v>
      </c>
      <c r="B56" s="84"/>
      <c r="C56" s="84"/>
      <c r="D56" s="84"/>
      <c r="E56" s="84"/>
      <c r="F56" s="84"/>
      <c r="G56" s="84"/>
      <c r="H56" s="84"/>
      <c r="I56" s="85"/>
      <c r="K56" s="38" t="s">
        <v>57</v>
      </c>
      <c r="L56" s="39">
        <v>624</v>
      </c>
      <c r="M56" s="38"/>
      <c r="N56" s="39">
        <v>9340</v>
      </c>
      <c r="O56" s="40">
        <v>1.1496515080334722</v>
      </c>
      <c r="P56" s="41">
        <v>2.4848115999999997E-3</v>
      </c>
    </row>
    <row r="57" spans="1:16" ht="16.5" thickBot="1" x14ac:dyDescent="0.3">
      <c r="A57" s="71" t="s">
        <v>75</v>
      </c>
      <c r="B57" s="72"/>
      <c r="C57" s="72"/>
      <c r="D57" s="72"/>
      <c r="E57" s="72"/>
      <c r="F57" s="72"/>
      <c r="G57" s="72"/>
      <c r="H57" s="72"/>
      <c r="I57" s="73"/>
      <c r="K57" s="38" t="s">
        <v>57</v>
      </c>
      <c r="L57" s="39">
        <v>624</v>
      </c>
      <c r="M57" s="38" t="s">
        <v>34</v>
      </c>
      <c r="N57" s="39">
        <v>9346</v>
      </c>
      <c r="O57" s="40">
        <v>1.1800799716334722</v>
      </c>
      <c r="P57" s="41">
        <v>2.4848115999999997E-3</v>
      </c>
    </row>
    <row r="58" spans="1:16" x14ac:dyDescent="0.2">
      <c r="K58" s="38" t="s">
        <v>57</v>
      </c>
      <c r="L58" s="39">
        <v>624</v>
      </c>
      <c r="M58" s="38" t="s">
        <v>27</v>
      </c>
      <c r="N58" s="39">
        <v>9347</v>
      </c>
      <c r="O58" s="40">
        <v>1.1731350388334723</v>
      </c>
      <c r="P58" s="41">
        <v>2.4848115999999997E-3</v>
      </c>
    </row>
    <row r="59" spans="1:16" x14ac:dyDescent="0.2">
      <c r="K59" s="38" t="s">
        <v>57</v>
      </c>
      <c r="L59" s="39">
        <v>624</v>
      </c>
      <c r="M59" s="38" t="s">
        <v>40</v>
      </c>
      <c r="N59" s="39">
        <v>9349</v>
      </c>
      <c r="O59" s="40">
        <v>1.1659843997334722</v>
      </c>
      <c r="P59" s="41">
        <v>2.4848115999999997E-3</v>
      </c>
    </row>
    <row r="60" spans="1:16" x14ac:dyDescent="0.2">
      <c r="K60" s="44" t="s">
        <v>60</v>
      </c>
      <c r="L60" s="70">
        <v>621</v>
      </c>
      <c r="M60" s="44" t="s">
        <v>27</v>
      </c>
      <c r="N60" s="70">
        <v>9717</v>
      </c>
      <c r="O60" s="40">
        <v>1.2408297263000001</v>
      </c>
      <c r="P60" s="41">
        <v>2.1883039880000003E-3</v>
      </c>
    </row>
    <row r="61" spans="1:16" x14ac:dyDescent="0.2">
      <c r="K61" s="44" t="s">
        <v>60</v>
      </c>
      <c r="L61" s="70">
        <v>624</v>
      </c>
      <c r="M61" s="44"/>
      <c r="N61" s="70">
        <v>9740</v>
      </c>
      <c r="O61" s="40">
        <v>1.1879182853999999</v>
      </c>
      <c r="P61" s="41">
        <v>2.5489617999999996E-3</v>
      </c>
    </row>
    <row r="62" spans="1:16" x14ac:dyDescent="0.2">
      <c r="K62" s="44" t="s">
        <v>60</v>
      </c>
      <c r="L62" s="70">
        <v>624</v>
      </c>
      <c r="M62" s="44" t="s">
        <v>34</v>
      </c>
      <c r="N62" s="70">
        <v>9746</v>
      </c>
      <c r="O62" s="40">
        <v>1.218346749</v>
      </c>
      <c r="P62" s="41">
        <v>2.5489617999999996E-3</v>
      </c>
    </row>
    <row r="63" spans="1:16" x14ac:dyDescent="0.2">
      <c r="K63" s="44" t="s">
        <v>60</v>
      </c>
      <c r="L63" s="70">
        <v>624</v>
      </c>
      <c r="M63" s="44" t="s">
        <v>27</v>
      </c>
      <c r="N63" s="70">
        <v>9747</v>
      </c>
      <c r="O63" s="40">
        <v>1.2114018162</v>
      </c>
      <c r="P63" s="41">
        <v>2.5489617999999996E-3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7">
    <mergeCell ref="A57:I57"/>
    <mergeCell ref="A4:I4"/>
    <mergeCell ref="K1:P1"/>
    <mergeCell ref="A1:I1"/>
    <mergeCell ref="A54:I54"/>
    <mergeCell ref="A55:I55"/>
    <mergeCell ref="A56:I56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Haugen, Megan</cp:lastModifiedBy>
  <cp:lastPrinted>2012-01-04T23:03:46Z</cp:lastPrinted>
  <dcterms:created xsi:type="dcterms:W3CDTF">2003-10-29T19:43:33Z</dcterms:created>
  <dcterms:modified xsi:type="dcterms:W3CDTF">2015-08-28T19:39:49Z</dcterms:modified>
</cp:coreProperties>
</file>