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120" windowHeight="9000"/>
  </bookViews>
  <sheets>
    <sheet name="Commercial" sheetId="1" r:id="rId1"/>
  </sheets>
  <definedNames>
    <definedName name="_xlnm.Print_Area" localSheetId="0">Commercial!$A$1:$P$86</definedName>
    <definedName name="_xlnm.Print_Area">Commercial!$A$1:$I$64</definedName>
  </definedNames>
  <calcPr calcId="125725"/>
</workbook>
</file>

<file path=xl/calcChain.xml><?xml version="1.0" encoding="utf-8"?>
<calcChain xmlns="http://schemas.openxmlformats.org/spreadsheetml/2006/main">
  <c r="E45" i="1"/>
  <c r="E35"/>
  <c r="G45" l="1"/>
  <c r="I11"/>
  <c r="I10"/>
  <c r="I13" s="1"/>
  <c r="G19"/>
  <c r="I45" l="1"/>
  <c r="I57" s="1"/>
  <c r="I27"/>
  <c r="G50"/>
  <c r="I50" s="1"/>
  <c r="I58" s="1"/>
  <c r="I19"/>
  <c r="I22" s="1"/>
  <c r="I28" l="1"/>
  <c r="I30" s="1"/>
  <c r="G35" s="1"/>
  <c r="I35" s="1"/>
  <c r="I55" s="1"/>
  <c r="G40"/>
  <c r="I40" s="1"/>
  <c r="I56" s="1"/>
  <c r="I60" l="1"/>
</calcChain>
</file>

<file path=xl/sharedStrings.xml><?xml version="1.0" encoding="utf-8"?>
<sst xmlns="http://schemas.openxmlformats.org/spreadsheetml/2006/main" count="195" uniqueCount="103">
  <si>
    <t>COMMERCIAL TAX COMPUTATION</t>
  </si>
  <si>
    <t>STEP 1:  CALCULATE THE NET TAX CAPACITY</t>
  </si>
  <si>
    <t>STEP 2:  CALCULATE THE FISCAL DISPARITY NET TAX CAPACITY</t>
  </si>
  <si>
    <t>X</t>
  </si>
  <si>
    <t>STEP 3:  CALCULATE THE LOCAL NET TAX CAPACITY</t>
  </si>
  <si>
    <t>STEP 4:  CALCULATE THE LOCAL TAX</t>
  </si>
  <si>
    <t>STEP 5:  CALCULATE THE FISCAL DISPARITY TAX</t>
  </si>
  <si>
    <t>STEP 6:  CALCULATE THE MARKET TAX</t>
  </si>
  <si>
    <t>STEP 7:  CALCULATE THE STATE GENERAL TAX</t>
  </si>
  <si>
    <t>STEP 8:  ADD LOCAL, FISCAL DISPARITY  &amp; STATE TAXES</t>
  </si>
  <si>
    <t>Plus:</t>
  </si>
  <si>
    <t>Note:</t>
  </si>
  <si>
    <t>1.5% x first $150,000 of Estimated Market Value</t>
  </si>
  <si>
    <t>2.0% x Estimated Market Value in excess of $150,000</t>
  </si>
  <si>
    <t>Total Net Tax Capacity  (RESULT FROM STEP 1)</t>
  </si>
  <si>
    <t>Total Net Tax Capacity (RESULT FROM STEP 1)</t>
  </si>
  <si>
    <t>Less:  Total Fiscal Disparity Net Tax Capacity (RESULT FROM STEP 2)</t>
  </si>
  <si>
    <t>Local Tax Payable =</t>
  </si>
  <si>
    <t>Fiscal Disparity Tax Payable =</t>
  </si>
  <si>
    <t>Market Tax Payable =</t>
  </si>
  <si>
    <t xml:space="preserve">State General Tax Payable = </t>
  </si>
  <si>
    <t>Local Tax</t>
  </si>
  <si>
    <t>Fiscal Dispartiy Tax</t>
  </si>
  <si>
    <t xml:space="preserve">Market Tax </t>
  </si>
  <si>
    <t>State General Tax</t>
  </si>
  <si>
    <t>This tax computation applies to Commercial/Industrial Property except contiguous Commercial/</t>
  </si>
  <si>
    <t>Industrial parcels owned by the same entity.</t>
  </si>
  <si>
    <t>Total Net Tax Capacity</t>
  </si>
  <si>
    <t>Total Fiscal Disparity Net Tax Capacity</t>
  </si>
  <si>
    <t>Total Local Net Tax Capacity</t>
  </si>
  <si>
    <t>Total COMMERCIAL PROPERTY Tax Payable</t>
  </si>
  <si>
    <t>multiplied by</t>
  </si>
  <si>
    <t>STEP 3</t>
  </si>
  <si>
    <t>STEP 2</t>
  </si>
  <si>
    <t>Taxable Market Value</t>
  </si>
  <si>
    <t>STEP 1</t>
  </si>
  <si>
    <t>=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</si>
  <si>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</si>
  <si>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</si>
  <si>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</si>
  <si>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</si>
  <si>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</si>
  <si>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</si>
  <si>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</si>
  <si>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</si>
  <si>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</si>
  <si>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</si>
  <si>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</si>
  <si>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</si>
  <si>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</si>
  <si>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</si>
  <si>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</si>
  <si>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</si>
  <si>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</si>
  <si>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</si>
  <si>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</si>
  <si>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</si>
  <si>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</si>
  <si>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</si>
  <si>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</si>
  <si>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</si>
  <si>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</si>
  <si>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</si>
  <si>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</si>
  <si>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</si>
  <si>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</si>
  <si>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</si>
  <si>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</si>
  <si>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</si>
  <si>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 xml:space="preserve">PROPERTY in District Code 7931 (Roseville - 623(C)) </t>
  </si>
  <si>
    <t>Enter Estimated Market Value:</t>
  </si>
  <si>
    <t xml:space="preserve">Fiscal Disparity Sharing Factor </t>
  </si>
  <si>
    <t>ENTER appropriate Ratio</t>
  </si>
  <si>
    <t xml:space="preserve">From Table 1 </t>
  </si>
  <si>
    <t>Arden Hills</t>
  </si>
  <si>
    <t>Blaine</t>
  </si>
  <si>
    <t>Fairgrounds</t>
  </si>
  <si>
    <t>Falcon Heights</t>
  </si>
  <si>
    <t>Gem Lake</t>
  </si>
  <si>
    <t>Lauderdale</t>
  </si>
  <si>
    <t>Little Canada</t>
  </si>
  <si>
    <t>Maplewood</t>
  </si>
  <si>
    <t>Mounds View</t>
  </si>
  <si>
    <t>New Brighton</t>
  </si>
  <si>
    <t>North Oaks</t>
  </si>
  <si>
    <t>North St. Paul</t>
  </si>
  <si>
    <t>Roseville</t>
  </si>
  <si>
    <t>St. Anthony</t>
  </si>
  <si>
    <t>St. Paul</t>
  </si>
  <si>
    <t>St. Paul Airport</t>
  </si>
  <si>
    <t>Shoreview</t>
  </si>
  <si>
    <t>Spring Lake Park</t>
  </si>
  <si>
    <t>Vadnais Heights</t>
  </si>
  <si>
    <t>White Bear Lake</t>
  </si>
  <si>
    <t>Town of White Bear</t>
  </si>
  <si>
    <t>TABLE 1</t>
  </si>
  <si>
    <t>FISCAL DISPARITY RATIOS</t>
  </si>
  <si>
    <t>For a different city, see instructions at bottom of page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</si>
  <si>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</si>
  <si>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</si>
  <si>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</si>
  <si>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</si>
  <si>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Example of tax computation for FINAL taxes payable in 2014 on a COMMERCIAL</t>
  </si>
</sst>
</file>

<file path=xl/styles.xml><?xml version="1.0" encoding="utf-8"?>
<styleSheet xmlns="http://schemas.openxmlformats.org/spreadsheetml/2006/main">
  <numFmts count="6">
    <numFmt numFmtId="164" formatCode="[$$-409]#,##0"/>
    <numFmt numFmtId="165" formatCode="0.000%"/>
    <numFmt numFmtId="166" formatCode="[$$-409]#,##0.00"/>
    <numFmt numFmtId="167" formatCode="0.00000%"/>
    <numFmt numFmtId="168" formatCode="0.000000"/>
    <numFmt numFmtId="169" formatCode="&quot;$&quot;#,##0"/>
  </numFmts>
  <fonts count="15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</font>
    <font>
      <b/>
      <sz val="18"/>
      <name val="Arial"/>
    </font>
    <font>
      <u/>
      <sz val="14"/>
      <name val="Arial"/>
    </font>
    <font>
      <sz val="12"/>
      <name val="Arial"/>
    </font>
    <font>
      <b/>
      <sz val="12"/>
      <name val="Arial"/>
    </font>
    <font>
      <b/>
      <sz val="11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NumberFormat="1" applyFont="1" applyAlignment="1"/>
    <xf numFmtId="0" fontId="3" fillId="0" borderId="1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Continuous"/>
    </xf>
    <xf numFmtId="0" fontId="5" fillId="0" borderId="3" xfId="0" applyNumberFormat="1" applyFont="1" applyBorder="1" applyAlignment="1"/>
    <xf numFmtId="0" fontId="5" fillId="0" borderId="2" xfId="0" applyNumberFormat="1" applyFont="1" applyBorder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164" fontId="5" fillId="0" borderId="0" xfId="0" applyNumberFormat="1" applyFont="1" applyAlignment="1"/>
    <xf numFmtId="3" fontId="5" fillId="0" borderId="0" xfId="0" applyNumberFormat="1" applyFont="1" applyAlignment="1"/>
    <xf numFmtId="0" fontId="5" fillId="0" borderId="4" xfId="0" applyNumberFormat="1" applyFont="1" applyBorder="1" applyAlignment="1"/>
    <xf numFmtId="164" fontId="5" fillId="0" borderId="5" xfId="0" applyNumberFormat="1" applyFont="1" applyBorder="1" applyAlignment="1"/>
    <xf numFmtId="0" fontId="5" fillId="0" borderId="0" xfId="0" applyNumberFormat="1" applyFont="1" applyAlignment="1">
      <alignment horizontal="center"/>
    </xf>
    <xf numFmtId="0" fontId="5" fillId="0" borderId="5" xfId="0" applyNumberFormat="1" applyFont="1" applyBorder="1" applyAlignment="1"/>
    <xf numFmtId="0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7" fontId="5" fillId="0" borderId="0" xfId="0" applyNumberFormat="1" applyFont="1" applyAlignment="1"/>
    <xf numFmtId="0" fontId="5" fillId="0" borderId="0" xfId="0" applyNumberFormat="1" applyFont="1" applyAlignment="1">
      <alignment horizontal="right"/>
    </xf>
    <xf numFmtId="0" fontId="0" fillId="0" borderId="0" xfId="0" applyNumberFormat="1"/>
    <xf numFmtId="166" fontId="6" fillId="0" borderId="0" xfId="0" applyNumberFormat="1" applyFont="1" applyAlignment="1"/>
    <xf numFmtId="165" fontId="0" fillId="0" borderId="8" xfId="0" applyNumberFormat="1" applyBorder="1"/>
    <xf numFmtId="167" fontId="0" fillId="0" borderId="9" xfId="0" applyNumberFormat="1" applyBorder="1"/>
    <xf numFmtId="165" fontId="0" fillId="0" borderId="10" xfId="0" applyNumberFormat="1" applyBorder="1"/>
    <xf numFmtId="167" fontId="0" fillId="0" borderId="11" xfId="0" applyNumberFormat="1" applyBorder="1"/>
    <xf numFmtId="0" fontId="8" fillId="0" borderId="8" xfId="0" applyNumberFormat="1" applyFont="1" applyBorder="1" applyAlignment="1"/>
    <xf numFmtId="0" fontId="9" fillId="0" borderId="0" xfId="0" applyNumberFormat="1" applyFont="1" applyAlignment="1"/>
    <xf numFmtId="169" fontId="10" fillId="2" borderId="16" xfId="0" applyNumberFormat="1" applyFont="1" applyFill="1" applyBorder="1" applyAlignment="1"/>
    <xf numFmtId="165" fontId="5" fillId="2" borderId="8" xfId="0" applyNumberFormat="1" applyFont="1" applyFill="1" applyBorder="1" applyAlignment="1"/>
    <xf numFmtId="167" fontId="5" fillId="2" borderId="8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1" fillId="0" borderId="0" xfId="0" applyNumberFormat="1" applyFont="1" applyAlignment="1"/>
    <xf numFmtId="0" fontId="0" fillId="0" borderId="6" xfId="0" applyBorder="1"/>
    <xf numFmtId="0" fontId="0" fillId="0" borderId="17" xfId="0" applyBorder="1"/>
    <xf numFmtId="0" fontId="0" fillId="0" borderId="7" xfId="0" applyBorder="1"/>
    <xf numFmtId="0" fontId="12" fillId="0" borderId="0" xfId="0" applyNumberFormat="1" applyFont="1" applyFill="1" applyBorder="1" applyAlignment="1"/>
    <xf numFmtId="168" fontId="5" fillId="2" borderId="8" xfId="0" applyNumberFormat="1" applyFont="1" applyFill="1" applyBorder="1" applyAlignment="1"/>
    <xf numFmtId="0" fontId="11" fillId="0" borderId="2" xfId="0" applyNumberFormat="1" applyFont="1" applyBorder="1" applyAlignment="1"/>
    <xf numFmtId="0" fontId="8" fillId="0" borderId="8" xfId="0" applyNumberFormat="1" applyFont="1" applyBorder="1" applyAlignment="1">
      <alignment horizontal="center"/>
    </xf>
    <xf numFmtId="0" fontId="2" fillId="0" borderId="0" xfId="0" applyFont="1" applyAlignment="1"/>
    <xf numFmtId="0" fontId="13" fillId="0" borderId="8" xfId="0" applyFont="1" applyBorder="1"/>
    <xf numFmtId="0" fontId="13" fillId="0" borderId="8" xfId="0" applyFont="1" applyBorder="1" applyAlignment="1">
      <alignment horizontal="center"/>
    </xf>
    <xf numFmtId="165" fontId="14" fillId="0" borderId="7" xfId="1" applyNumberFormat="1" applyFont="1" applyBorder="1"/>
    <xf numFmtId="167" fontId="14" fillId="0" borderId="13" xfId="1" applyNumberFormat="1" applyFont="1" applyBorder="1"/>
    <xf numFmtId="165" fontId="14" fillId="0" borderId="8" xfId="1" applyNumberFormat="1" applyFont="1" applyBorder="1"/>
    <xf numFmtId="167" fontId="14" fillId="0" borderId="9" xfId="1" applyNumberFormat="1" applyFont="1" applyBorder="1"/>
    <xf numFmtId="165" fontId="14" fillId="0" borderId="10" xfId="1" applyNumberFormat="1" applyFont="1" applyBorder="1"/>
    <xf numFmtId="167" fontId="14" fillId="0" borderId="11" xfId="1" applyNumberFormat="1" applyFont="1" applyBorder="1"/>
    <xf numFmtId="165" fontId="14" fillId="0" borderId="14" xfId="1" applyNumberFormat="1" applyFont="1" applyBorder="1"/>
    <xf numFmtId="167" fontId="14" fillId="0" borderId="15" xfId="1" applyNumberFormat="1" applyFont="1" applyBorder="1"/>
    <xf numFmtId="165" fontId="13" fillId="0" borderId="14" xfId="0" applyNumberFormat="1" applyFont="1" applyBorder="1"/>
    <xf numFmtId="167" fontId="13" fillId="0" borderId="15" xfId="0" applyNumberFormat="1" applyFont="1" applyBorder="1"/>
    <xf numFmtId="0" fontId="13" fillId="0" borderId="8" xfId="0" applyFont="1" applyFill="1" applyBorder="1"/>
    <xf numFmtId="0" fontId="13" fillId="0" borderId="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65" fontId="14" fillId="0" borderId="7" xfId="1" applyNumberFormat="1" applyFont="1" applyFill="1" applyBorder="1"/>
    <xf numFmtId="167" fontId="14" fillId="0" borderId="13" xfId="1" applyNumberFormat="1" applyFont="1" applyFill="1" applyBorder="1"/>
    <xf numFmtId="0" fontId="13" fillId="3" borderId="8" xfId="0" applyFont="1" applyFill="1" applyBorder="1"/>
    <xf numFmtId="0" fontId="13" fillId="3" borderId="8" xfId="0" applyFont="1" applyFill="1" applyBorder="1" applyAlignment="1">
      <alignment horizontal="center"/>
    </xf>
    <xf numFmtId="165" fontId="14" fillId="3" borderId="7" xfId="1" applyNumberFormat="1" applyFont="1" applyFill="1" applyBorder="1"/>
    <xf numFmtId="167" fontId="14" fillId="3" borderId="13" xfId="1" applyNumberFormat="1" applyFont="1" applyFill="1" applyBorder="1"/>
    <xf numFmtId="0" fontId="13" fillId="0" borderId="8" xfId="0" applyNumberFormat="1" applyFont="1" applyBorder="1" applyAlignment="1"/>
    <xf numFmtId="0" fontId="13" fillId="0" borderId="8" xfId="0" applyNumberFormat="1" applyFont="1" applyBorder="1" applyAlignment="1">
      <alignment horizontal="center"/>
    </xf>
    <xf numFmtId="165" fontId="14" fillId="0" borderId="28" xfId="1" applyNumberFormat="1" applyFont="1" applyFill="1" applyBorder="1"/>
    <xf numFmtId="167" fontId="14" fillId="0" borderId="29" xfId="1" applyNumberFormat="1" applyFont="1" applyFill="1" applyBorder="1"/>
    <xf numFmtId="167" fontId="14" fillId="0" borderId="30" xfId="1" applyNumberFormat="1" applyFont="1" applyBorder="1"/>
    <xf numFmtId="165" fontId="14" fillId="0" borderId="18" xfId="1" applyNumberFormat="1" applyFont="1" applyBorder="1"/>
    <xf numFmtId="167" fontId="14" fillId="0" borderId="12" xfId="1" applyNumberFormat="1" applyFont="1" applyBorder="1"/>
    <xf numFmtId="0" fontId="0" fillId="3" borderId="6" xfId="0" applyFill="1" applyBorder="1"/>
    <xf numFmtId="168" fontId="1" fillId="0" borderId="6" xfId="1" applyNumberFormat="1" applyBorder="1"/>
    <xf numFmtId="168" fontId="1" fillId="0" borderId="17" xfId="1" applyNumberFormat="1" applyBorder="1"/>
    <xf numFmtId="168" fontId="1" fillId="0" borderId="7" xfId="1" applyNumberFormat="1" applyBorder="1"/>
    <xf numFmtId="168" fontId="1" fillId="3" borderId="6" xfId="1" applyNumberFormat="1" applyFill="1" applyBorder="1"/>
    <xf numFmtId="0" fontId="8" fillId="0" borderId="0" xfId="0" applyNumberFormat="1" applyFont="1" applyAlignment="1"/>
    <xf numFmtId="0" fontId="11" fillId="2" borderId="19" xfId="0" applyNumberFormat="1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wrapText="1"/>
    </xf>
    <xf numFmtId="0" fontId="11" fillId="2" borderId="20" xfId="0" applyNumberFormat="1" applyFont="1" applyFill="1" applyBorder="1" applyAlignment="1">
      <alignment horizontal="left" wrapText="1"/>
    </xf>
    <xf numFmtId="0" fontId="11" fillId="2" borderId="21" xfId="0" applyNumberFormat="1" applyFont="1" applyFill="1" applyBorder="1" applyAlignment="1">
      <alignment horizontal="left" wrapText="1"/>
    </xf>
    <xf numFmtId="0" fontId="11" fillId="2" borderId="22" xfId="0" applyNumberFormat="1" applyFont="1" applyFill="1" applyBorder="1" applyAlignment="1">
      <alignment horizontal="left" wrapText="1"/>
    </xf>
    <xf numFmtId="0" fontId="11" fillId="2" borderId="23" xfId="0" applyNumberFormat="1" applyFont="1" applyFill="1" applyBorder="1" applyAlignment="1">
      <alignment horizontal="left" wrapText="1"/>
    </xf>
    <xf numFmtId="165" fontId="7" fillId="0" borderId="18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11" fillId="2" borderId="25" xfId="0" applyNumberFormat="1" applyFont="1" applyFill="1" applyBorder="1" applyAlignment="1">
      <alignment horizontal="left" wrapText="1"/>
    </xf>
    <xf numFmtId="0" fontId="11" fillId="2" borderId="26" xfId="0" applyNumberFormat="1" applyFont="1" applyFill="1" applyBorder="1" applyAlignment="1">
      <alignment horizontal="left" wrapText="1"/>
    </xf>
    <xf numFmtId="0" fontId="11" fillId="2" borderId="27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showOutlineSymbols="0" view="pageBreakPreview" topLeftCell="C1" zoomScale="80" zoomScaleNormal="100" zoomScaleSheetLayoutView="80" workbookViewId="0">
      <selection activeCell="I6" sqref="I6"/>
    </sheetView>
  </sheetViews>
  <sheetFormatPr defaultColWidth="9.6640625" defaultRowHeight="15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12.33203125" style="1" customWidth="1"/>
    <col min="7" max="7" width="9.6640625" style="1" customWidth="1"/>
    <col min="8" max="8" width="5.6640625" style="1" customWidth="1"/>
    <col min="9" max="10" width="11.6640625" style="1" customWidth="1"/>
    <col min="11" max="11" width="22" style="1" customWidth="1"/>
    <col min="12" max="12" width="8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6384" width="9.6640625" style="1"/>
  </cols>
  <sheetData>
    <row r="1" spans="1:16" ht="24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42" t="s">
        <v>37</v>
      </c>
      <c r="L1" s="43">
        <v>621</v>
      </c>
      <c r="M1" s="42" t="s">
        <v>38</v>
      </c>
      <c r="N1" s="43">
        <v>2517</v>
      </c>
      <c r="O1" s="44">
        <v>1.3124398221</v>
      </c>
      <c r="P1" s="45">
        <v>2.1068725059999998E-3</v>
      </c>
    </row>
    <row r="2" spans="1:16" ht="15.75">
      <c r="A2" s="5"/>
      <c r="B2" s="5"/>
      <c r="C2" s="39" t="s">
        <v>97</v>
      </c>
      <c r="D2" s="5"/>
      <c r="E2" s="5"/>
      <c r="F2" s="5"/>
      <c r="G2" s="5"/>
      <c r="H2" s="5"/>
      <c r="I2" s="5"/>
      <c r="J2" s="6"/>
      <c r="K2" s="42" t="s">
        <v>37</v>
      </c>
      <c r="L2" s="43">
        <v>621</v>
      </c>
      <c r="M2" s="42" t="s">
        <v>39</v>
      </c>
      <c r="N2" s="43">
        <v>2518</v>
      </c>
      <c r="O2" s="46">
        <v>1.3124398221</v>
      </c>
      <c r="P2" s="47">
        <v>2.1068725059999998E-3</v>
      </c>
    </row>
    <row r="3" spans="1:16" ht="15.75" thickBot="1">
      <c r="A3" s="75" t="s">
        <v>102</v>
      </c>
      <c r="B3" s="6"/>
      <c r="C3" s="6"/>
      <c r="D3" s="6"/>
      <c r="E3" s="6"/>
      <c r="F3" s="6"/>
      <c r="G3" s="6"/>
      <c r="H3" s="6"/>
      <c r="I3" s="6"/>
      <c r="J3" s="6"/>
      <c r="K3" s="42" t="s">
        <v>37</v>
      </c>
      <c r="L3" s="43">
        <v>623</v>
      </c>
      <c r="M3" s="42" t="s">
        <v>38</v>
      </c>
      <c r="N3" s="43">
        <v>2537</v>
      </c>
      <c r="O3" s="48">
        <v>1.1776055032999999</v>
      </c>
      <c r="P3" s="49">
        <v>2.5825980999999998E-3</v>
      </c>
    </row>
    <row r="4" spans="1:16" ht="15.75" thickBot="1">
      <c r="A4" s="6" t="s">
        <v>69</v>
      </c>
      <c r="B4" s="6"/>
      <c r="C4" s="6"/>
      <c r="D4" s="6"/>
      <c r="E4" s="6"/>
      <c r="F4" s="6"/>
      <c r="G4" s="6"/>
      <c r="H4" s="6"/>
      <c r="I4" s="6"/>
      <c r="J4" s="6"/>
      <c r="K4" s="42" t="s">
        <v>40</v>
      </c>
      <c r="L4" s="43">
        <v>621</v>
      </c>
      <c r="M4" s="42" t="s">
        <v>38</v>
      </c>
      <c r="N4" s="43">
        <v>2917</v>
      </c>
      <c r="O4" s="50">
        <v>1.4194441641999997</v>
      </c>
      <c r="P4" s="51">
        <v>2.171472506E-3</v>
      </c>
    </row>
    <row r="5" spans="1:16" ht="15.75" thickBot="1">
      <c r="A5" s="6"/>
      <c r="B5" s="6"/>
      <c r="C5" s="6"/>
      <c r="D5" s="6"/>
      <c r="E5" s="6"/>
      <c r="F5" s="6"/>
      <c r="G5" s="6"/>
      <c r="H5" s="6"/>
      <c r="I5" s="6"/>
      <c r="J5" s="6"/>
      <c r="K5" s="42" t="s">
        <v>41</v>
      </c>
      <c r="L5" s="43">
        <v>623</v>
      </c>
      <c r="M5" s="42" t="s">
        <v>42</v>
      </c>
      <c r="N5" s="43">
        <v>3031</v>
      </c>
      <c r="O5" s="44">
        <v>0.89023219379999996</v>
      </c>
      <c r="P5" s="45">
        <v>2.5825980999999998E-3</v>
      </c>
    </row>
    <row r="6" spans="1:16" ht="21" thickBot="1">
      <c r="A6" s="6"/>
      <c r="B6" s="27" t="s">
        <v>70</v>
      </c>
      <c r="C6" s="6"/>
      <c r="D6" s="6"/>
      <c r="E6" s="6"/>
      <c r="F6" s="6"/>
      <c r="G6" s="6"/>
      <c r="H6" s="6"/>
      <c r="I6" s="28">
        <v>1000000</v>
      </c>
      <c r="J6" s="6"/>
      <c r="K6" s="42" t="s">
        <v>41</v>
      </c>
      <c r="L6" s="43">
        <v>625</v>
      </c>
      <c r="M6" s="42" t="s">
        <v>42</v>
      </c>
      <c r="N6" s="43">
        <v>3051</v>
      </c>
      <c r="O6" s="48">
        <v>1.196670119745</v>
      </c>
      <c r="P6" s="49">
        <v>1.3683774E-3</v>
      </c>
    </row>
    <row r="7" spans="1:16">
      <c r="A7" s="6"/>
      <c r="B7" s="6"/>
      <c r="C7" s="6"/>
      <c r="D7" s="6"/>
      <c r="E7" s="6"/>
      <c r="F7" s="6"/>
      <c r="G7" s="6"/>
      <c r="H7" s="6"/>
      <c r="I7" s="6"/>
      <c r="J7" s="6"/>
      <c r="K7" s="42" t="s">
        <v>43</v>
      </c>
      <c r="L7" s="43">
        <v>623</v>
      </c>
      <c r="M7" s="42" t="s">
        <v>42</v>
      </c>
      <c r="N7" s="43">
        <v>3331</v>
      </c>
      <c r="O7" s="44">
        <v>1.138423143</v>
      </c>
      <c r="P7" s="45">
        <v>2.5825980999999998E-3</v>
      </c>
    </row>
    <row r="8" spans="1:16" ht="16.5" thickBot="1">
      <c r="A8" s="7" t="s">
        <v>1</v>
      </c>
      <c r="B8" s="6"/>
      <c r="C8" s="6"/>
      <c r="D8" s="6"/>
      <c r="E8" s="6"/>
      <c r="F8" s="6"/>
      <c r="G8" s="6"/>
      <c r="H8" s="6"/>
      <c r="I8" s="6"/>
      <c r="J8" s="6"/>
      <c r="K8" s="42" t="s">
        <v>43</v>
      </c>
      <c r="L8" s="43">
        <v>623</v>
      </c>
      <c r="M8" s="42" t="s">
        <v>38</v>
      </c>
      <c r="N8" s="43">
        <v>3337</v>
      </c>
      <c r="O8" s="48">
        <v>1.1463007945999999</v>
      </c>
      <c r="P8" s="49">
        <v>2.5825980999999998E-3</v>
      </c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42" t="s">
        <v>44</v>
      </c>
      <c r="L9" s="43">
        <v>624</v>
      </c>
      <c r="M9" s="42"/>
      <c r="N9" s="43">
        <v>3740</v>
      </c>
      <c r="O9" s="44">
        <v>1.2632569503</v>
      </c>
      <c r="P9" s="45">
        <v>2.7298662000000001E-3</v>
      </c>
    </row>
    <row r="10" spans="1:16" ht="15.75" thickBot="1">
      <c r="A10" s="6"/>
      <c r="B10" s="6" t="s">
        <v>12</v>
      </c>
      <c r="C10" s="6"/>
      <c r="D10" s="6"/>
      <c r="E10" s="6"/>
      <c r="F10" s="6"/>
      <c r="G10" s="6"/>
      <c r="H10" s="6"/>
      <c r="I10" s="8">
        <f>IF(I6&gt;150000,2250,ROUND(I6*1.5%,0))</f>
        <v>2250</v>
      </c>
      <c r="J10" s="6"/>
      <c r="K10" s="42" t="s">
        <v>44</v>
      </c>
      <c r="L10" s="43">
        <v>624</v>
      </c>
      <c r="M10" s="42" t="s">
        <v>45</v>
      </c>
      <c r="N10" s="43">
        <v>3746</v>
      </c>
      <c r="O10" s="48">
        <v>1.3082488198</v>
      </c>
      <c r="P10" s="49">
        <v>2.7298662000000001E-3</v>
      </c>
    </row>
    <row r="11" spans="1:16">
      <c r="A11" s="6"/>
      <c r="B11" s="6" t="s">
        <v>13</v>
      </c>
      <c r="C11" s="6"/>
      <c r="D11" s="6"/>
      <c r="E11" s="6"/>
      <c r="F11" s="6"/>
      <c r="G11" s="6"/>
      <c r="H11" s="6"/>
      <c r="I11" s="9">
        <f>IF(I6&lt;=150000,0,ROUND((I6-150000)*0.02,0))</f>
        <v>17000</v>
      </c>
      <c r="J11" s="6"/>
      <c r="K11" s="42" t="s">
        <v>46</v>
      </c>
      <c r="L11" s="43">
        <v>623</v>
      </c>
      <c r="M11" s="42" t="s">
        <v>42</v>
      </c>
      <c r="N11" s="43">
        <v>4731</v>
      </c>
      <c r="O11" s="44">
        <v>1.1906249695</v>
      </c>
      <c r="P11" s="45">
        <v>2.5825980999999998E-3</v>
      </c>
    </row>
    <row r="12" spans="1:16">
      <c r="A12" s="6"/>
      <c r="B12" s="6"/>
      <c r="C12" s="6"/>
      <c r="D12" s="6"/>
      <c r="E12" s="6"/>
      <c r="F12" s="6"/>
      <c r="G12" s="6"/>
      <c r="H12" s="6"/>
      <c r="I12" s="10"/>
      <c r="J12" s="6"/>
      <c r="K12" s="42" t="s">
        <v>46</v>
      </c>
      <c r="L12" s="43">
        <v>623</v>
      </c>
      <c r="M12" s="42" t="s">
        <v>47</v>
      </c>
      <c r="N12" s="43">
        <v>4732</v>
      </c>
      <c r="O12" s="46">
        <v>1.1993428720999999</v>
      </c>
      <c r="P12" s="47">
        <v>2.5825980999999998E-3</v>
      </c>
    </row>
    <row r="13" spans="1:16" ht="15.75" thickBot="1">
      <c r="A13" s="6"/>
      <c r="B13" s="6"/>
      <c r="C13" s="6"/>
      <c r="D13" s="6" t="s">
        <v>27</v>
      </c>
      <c r="E13" s="6"/>
      <c r="F13" s="6"/>
      <c r="G13" s="6"/>
      <c r="H13" s="6"/>
      <c r="I13" s="8">
        <f>SUM(I10:I11)</f>
        <v>19250</v>
      </c>
      <c r="J13" s="6"/>
      <c r="K13" s="42" t="s">
        <v>46</v>
      </c>
      <c r="L13" s="43">
        <v>623</v>
      </c>
      <c r="M13" s="42" t="s">
        <v>38</v>
      </c>
      <c r="N13" s="43">
        <v>4737</v>
      </c>
      <c r="O13" s="48">
        <v>1.1985026210999998</v>
      </c>
      <c r="P13" s="49">
        <v>2.5825980999999998E-3</v>
      </c>
    </row>
    <row r="14" spans="1:16" ht="15.75" thickTop="1">
      <c r="A14" s="6"/>
      <c r="B14" s="6"/>
      <c r="C14" s="6"/>
      <c r="D14" s="6"/>
      <c r="E14" s="6"/>
      <c r="F14" s="6"/>
      <c r="G14" s="6"/>
      <c r="H14" s="6"/>
      <c r="I14" s="11"/>
      <c r="J14" s="6"/>
      <c r="K14" s="42" t="s">
        <v>48</v>
      </c>
      <c r="L14" s="43">
        <v>623</v>
      </c>
      <c r="M14" s="42" t="s">
        <v>45</v>
      </c>
      <c r="N14" s="43">
        <v>5336</v>
      </c>
      <c r="O14" s="44">
        <v>1.2337118558</v>
      </c>
      <c r="P14" s="45">
        <v>2.5825980999999998E-3</v>
      </c>
    </row>
    <row r="15" spans="1:16" ht="15.75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42" t="s">
        <v>48</v>
      </c>
      <c r="L15" s="43">
        <v>624</v>
      </c>
      <c r="M15" s="42" t="s">
        <v>45</v>
      </c>
      <c r="N15" s="43">
        <v>5346</v>
      </c>
      <c r="O15" s="48">
        <v>1.3568203422</v>
      </c>
      <c r="P15" s="49">
        <v>2.7298662000000001E-3</v>
      </c>
    </row>
    <row r="16" spans="1:16" ht="15.75">
      <c r="A16" s="7" t="s">
        <v>2</v>
      </c>
      <c r="B16" s="6"/>
      <c r="C16" s="6"/>
      <c r="D16" s="6"/>
      <c r="E16" s="6"/>
      <c r="F16" s="6"/>
      <c r="G16" s="6"/>
      <c r="H16" s="6"/>
      <c r="I16" s="8"/>
      <c r="J16" s="6"/>
      <c r="K16" s="42" t="s">
        <v>49</v>
      </c>
      <c r="L16" s="43">
        <v>622</v>
      </c>
      <c r="M16" s="42" t="s">
        <v>50</v>
      </c>
      <c r="N16" s="43">
        <v>5725</v>
      </c>
      <c r="O16" s="44">
        <v>1.6173427386999999</v>
      </c>
      <c r="P16" s="45">
        <v>1.7026798000000002E-3</v>
      </c>
    </row>
    <row r="17" spans="1:16">
      <c r="A17" s="6"/>
      <c r="B17" s="6"/>
      <c r="C17" s="6"/>
      <c r="D17" s="6"/>
      <c r="E17" s="6"/>
      <c r="F17" s="6"/>
      <c r="G17" s="6"/>
      <c r="H17" s="6"/>
      <c r="I17" s="6"/>
      <c r="J17" s="6"/>
      <c r="K17" s="42" t="s">
        <v>49</v>
      </c>
      <c r="L17" s="43">
        <v>622</v>
      </c>
      <c r="M17" s="42" t="s">
        <v>45</v>
      </c>
      <c r="N17" s="43">
        <v>5726</v>
      </c>
      <c r="O17" s="46">
        <v>1.6173427386999999</v>
      </c>
      <c r="P17" s="47">
        <v>1.7026798000000002E-3</v>
      </c>
    </row>
    <row r="18" spans="1:16">
      <c r="A18" s="6"/>
      <c r="B18" s="6" t="s">
        <v>14</v>
      </c>
      <c r="C18" s="6"/>
      <c r="D18" s="6"/>
      <c r="E18" s="6"/>
      <c r="F18" s="6"/>
      <c r="G18" s="6"/>
      <c r="H18" s="6"/>
      <c r="I18" s="6"/>
      <c r="J18" s="6"/>
      <c r="K18" s="42" t="s">
        <v>49</v>
      </c>
      <c r="L18" s="43">
        <v>622</v>
      </c>
      <c r="M18" s="42" t="s">
        <v>51</v>
      </c>
      <c r="N18" s="43">
        <v>5729</v>
      </c>
      <c r="O18" s="46">
        <v>1.5886749280999999</v>
      </c>
      <c r="P18" s="47">
        <v>1.7026798000000002E-3</v>
      </c>
    </row>
    <row r="19" spans="1:16" ht="15.75">
      <c r="A19" s="12" t="s">
        <v>3</v>
      </c>
      <c r="B19" s="6" t="s">
        <v>71</v>
      </c>
      <c r="C19" s="6"/>
      <c r="D19" s="6"/>
      <c r="E19" s="33" t="s">
        <v>72</v>
      </c>
      <c r="F19" s="33"/>
      <c r="G19" s="38">
        <f>L78</f>
        <v>0.32946799999999998</v>
      </c>
      <c r="H19" s="6"/>
      <c r="I19" s="8">
        <f>ROUND(I13*G19,0)</f>
        <v>6342</v>
      </c>
      <c r="J19" s="6"/>
      <c r="K19" s="42" t="s">
        <v>49</v>
      </c>
      <c r="L19" s="43">
        <v>623</v>
      </c>
      <c r="M19" s="42"/>
      <c r="N19" s="43">
        <v>5730</v>
      </c>
      <c r="O19" s="46">
        <v>1.3584290337</v>
      </c>
      <c r="P19" s="47">
        <v>2.7790809999999997E-3</v>
      </c>
    </row>
    <row r="20" spans="1:16" ht="15.75">
      <c r="A20" s="12"/>
      <c r="B20" s="6"/>
      <c r="C20" s="6"/>
      <c r="D20" s="6"/>
      <c r="E20" s="33" t="s">
        <v>73</v>
      </c>
      <c r="F20" s="33"/>
      <c r="G20" s="32"/>
      <c r="H20" s="6"/>
      <c r="I20" s="8"/>
      <c r="J20" s="6"/>
      <c r="K20" s="42" t="s">
        <v>49</v>
      </c>
      <c r="L20" s="43">
        <v>623</v>
      </c>
      <c r="M20" s="42" t="s">
        <v>42</v>
      </c>
      <c r="N20" s="43">
        <v>5731</v>
      </c>
      <c r="O20" s="46">
        <v>1.3740111311000001</v>
      </c>
      <c r="P20" s="47">
        <v>2.7790809999999997E-3</v>
      </c>
    </row>
    <row r="21" spans="1:16">
      <c r="A21" s="12"/>
      <c r="B21" s="6"/>
      <c r="C21" s="6"/>
      <c r="D21" s="6"/>
      <c r="E21" s="6"/>
      <c r="F21" s="6"/>
      <c r="G21" s="6"/>
      <c r="H21" s="6"/>
      <c r="I21" s="10"/>
      <c r="J21" s="6"/>
      <c r="K21" s="42" t="s">
        <v>49</v>
      </c>
      <c r="L21" s="43">
        <v>623</v>
      </c>
      <c r="M21" s="42" t="s">
        <v>45</v>
      </c>
      <c r="N21" s="43">
        <v>5736</v>
      </c>
      <c r="O21" s="46">
        <v>1.4034209032</v>
      </c>
      <c r="P21" s="47">
        <v>2.7790809999999997E-3</v>
      </c>
    </row>
    <row r="22" spans="1:16" ht="15.75" thickBot="1">
      <c r="A22" s="6"/>
      <c r="B22" s="6"/>
      <c r="C22" s="6"/>
      <c r="D22" s="6" t="s">
        <v>28</v>
      </c>
      <c r="E22" s="6"/>
      <c r="F22" s="6"/>
      <c r="G22" s="6"/>
      <c r="H22" s="6"/>
      <c r="I22" s="8">
        <f>SUM(I19:I19)</f>
        <v>6342</v>
      </c>
      <c r="J22" s="6"/>
      <c r="K22" s="42" t="s">
        <v>49</v>
      </c>
      <c r="L22" s="43">
        <v>624</v>
      </c>
      <c r="M22" s="42" t="s">
        <v>45</v>
      </c>
      <c r="N22" s="43">
        <v>5746</v>
      </c>
      <c r="O22" s="48">
        <v>1.5265293896000001</v>
      </c>
      <c r="P22" s="49">
        <v>2.9263491E-3</v>
      </c>
    </row>
    <row r="23" spans="1:16" ht="15.75" thickTop="1">
      <c r="A23" s="6"/>
      <c r="B23" s="6"/>
      <c r="C23" s="6"/>
      <c r="D23" s="6"/>
      <c r="E23" s="6"/>
      <c r="F23" s="6"/>
      <c r="G23" s="6"/>
      <c r="H23" s="6"/>
      <c r="I23" s="11"/>
      <c r="J23" s="6"/>
      <c r="K23" s="42" t="s">
        <v>52</v>
      </c>
      <c r="L23" s="43">
        <v>621</v>
      </c>
      <c r="M23" s="42" t="s">
        <v>38</v>
      </c>
      <c r="N23" s="43">
        <v>5917</v>
      </c>
      <c r="O23" s="44">
        <v>1.4953452108</v>
      </c>
      <c r="P23" s="45">
        <v>2.3164965059999996E-3</v>
      </c>
    </row>
    <row r="24" spans="1:16">
      <c r="A24" s="6"/>
      <c r="B24" s="6"/>
      <c r="C24" s="6"/>
      <c r="D24" s="6"/>
      <c r="E24" s="6"/>
      <c r="F24" s="6"/>
      <c r="G24" s="6"/>
      <c r="H24" s="6"/>
      <c r="I24" s="6"/>
      <c r="J24" s="6"/>
      <c r="K24" s="42" t="s">
        <v>53</v>
      </c>
      <c r="L24" s="43">
        <v>621</v>
      </c>
      <c r="M24" s="42" t="s">
        <v>54</v>
      </c>
      <c r="N24" s="43">
        <v>6308</v>
      </c>
      <c r="O24" s="46">
        <v>1.483870493</v>
      </c>
      <c r="P24" s="47">
        <v>2.1068725059999998E-3</v>
      </c>
    </row>
    <row r="25" spans="1:16" ht="15.75">
      <c r="A25" s="7" t="s">
        <v>4</v>
      </c>
      <c r="B25" s="6"/>
      <c r="C25" s="6"/>
      <c r="D25" s="6"/>
      <c r="E25" s="6"/>
      <c r="F25" s="6"/>
      <c r="G25" s="6"/>
      <c r="H25" s="6"/>
      <c r="I25" s="6"/>
      <c r="J25" s="6"/>
      <c r="K25" s="42" t="s">
        <v>53</v>
      </c>
      <c r="L25" s="43">
        <v>621</v>
      </c>
      <c r="M25" s="42" t="s">
        <v>38</v>
      </c>
      <c r="N25" s="43">
        <v>6317</v>
      </c>
      <c r="O25" s="46">
        <v>1.4164801719</v>
      </c>
      <c r="P25" s="47">
        <v>2.1068725059999998E-3</v>
      </c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42" t="s">
        <v>53</v>
      </c>
      <c r="L26" s="43">
        <v>621</v>
      </c>
      <c r="M26" s="42" t="s">
        <v>55</v>
      </c>
      <c r="N26" s="43">
        <v>6318</v>
      </c>
      <c r="O26" s="46">
        <v>1.4441358658999999</v>
      </c>
      <c r="P26" s="47">
        <v>2.1068725059999998E-3</v>
      </c>
    </row>
    <row r="27" spans="1:16" ht="15.75" thickBot="1">
      <c r="A27" s="6"/>
      <c r="B27" s="6" t="s">
        <v>15</v>
      </c>
      <c r="C27" s="6"/>
      <c r="D27" s="6"/>
      <c r="E27" s="6"/>
      <c r="F27" s="6"/>
      <c r="G27" s="6"/>
      <c r="H27" s="6"/>
      <c r="I27" s="8">
        <f>I13</f>
        <v>19250</v>
      </c>
      <c r="J27" s="6"/>
      <c r="K27" s="42" t="s">
        <v>53</v>
      </c>
      <c r="L27" s="43">
        <v>282</v>
      </c>
      <c r="M27" s="42" t="s">
        <v>38</v>
      </c>
      <c r="N27" s="43">
        <v>6387</v>
      </c>
      <c r="O27" s="48">
        <v>1.4500673464</v>
      </c>
      <c r="P27" s="49">
        <v>2.8671999999999999E-3</v>
      </c>
    </row>
    <row r="28" spans="1:16">
      <c r="A28" s="6"/>
      <c r="B28" s="6" t="s">
        <v>16</v>
      </c>
      <c r="C28" s="6"/>
      <c r="D28" s="6"/>
      <c r="E28" s="6"/>
      <c r="F28" s="6"/>
      <c r="G28" s="6"/>
      <c r="H28" s="6"/>
      <c r="I28" s="9">
        <f>-I19</f>
        <v>-6342</v>
      </c>
      <c r="J28" s="6"/>
      <c r="K28" s="42" t="s">
        <v>56</v>
      </c>
      <c r="L28" s="43">
        <v>621</v>
      </c>
      <c r="M28" s="42"/>
      <c r="N28" s="43">
        <v>6710</v>
      </c>
      <c r="O28" s="44">
        <v>1.1175691771</v>
      </c>
      <c r="P28" s="45">
        <v>2.1068725059999998E-3</v>
      </c>
    </row>
    <row r="29" spans="1:16" ht="15.75" thickBot="1">
      <c r="A29" s="6"/>
      <c r="B29" s="6"/>
      <c r="C29" s="6"/>
      <c r="D29" s="6"/>
      <c r="E29" s="6"/>
      <c r="F29" s="6"/>
      <c r="G29" s="6"/>
      <c r="H29" s="6"/>
      <c r="I29" s="10"/>
      <c r="J29" s="6"/>
      <c r="K29" s="42" t="s">
        <v>56</v>
      </c>
      <c r="L29" s="43">
        <v>624</v>
      </c>
      <c r="M29" s="42"/>
      <c r="N29" s="43">
        <v>6740</v>
      </c>
      <c r="O29" s="48">
        <v>1.1058433447</v>
      </c>
      <c r="P29" s="49">
        <v>2.7298662000000001E-3</v>
      </c>
    </row>
    <row r="30" spans="1:16" ht="15.75" thickBot="1">
      <c r="A30" s="6"/>
      <c r="B30" s="6"/>
      <c r="C30" s="6"/>
      <c r="D30" s="6" t="s">
        <v>29</v>
      </c>
      <c r="E30" s="6"/>
      <c r="F30" s="6"/>
      <c r="G30" s="6"/>
      <c r="H30" s="6"/>
      <c r="I30" s="8">
        <f>SUM(I27:I28)</f>
        <v>12908</v>
      </c>
      <c r="J30" s="6"/>
      <c r="K30" s="42" t="s">
        <v>57</v>
      </c>
      <c r="L30" s="43">
        <v>622</v>
      </c>
      <c r="M30" s="42" t="s">
        <v>45</v>
      </c>
      <c r="N30" s="43">
        <v>6926</v>
      </c>
      <c r="O30" s="44">
        <v>1.5227982723</v>
      </c>
      <c r="P30" s="45">
        <v>2.2122454E-3</v>
      </c>
    </row>
    <row r="31" spans="1:16" ht="16.5" thickTop="1" thickBot="1">
      <c r="A31" s="6"/>
      <c r="B31" s="6"/>
      <c r="C31" s="6"/>
      <c r="D31" s="6"/>
      <c r="E31" s="6"/>
      <c r="F31" s="6"/>
      <c r="G31" s="6"/>
      <c r="H31" s="6"/>
      <c r="I31" s="13"/>
      <c r="J31" s="6"/>
      <c r="K31" s="42" t="s">
        <v>57</v>
      </c>
      <c r="L31" s="43">
        <v>622</v>
      </c>
      <c r="M31" s="42" t="s">
        <v>51</v>
      </c>
      <c r="N31" s="43">
        <v>6929</v>
      </c>
      <c r="O31" s="48">
        <v>1.4941304617</v>
      </c>
      <c r="P31" s="49">
        <v>2.2122454E-3</v>
      </c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42" t="s">
        <v>58</v>
      </c>
      <c r="L32" s="43">
        <v>621</v>
      </c>
      <c r="M32" s="42" t="s">
        <v>38</v>
      </c>
      <c r="N32" s="43">
        <v>7917</v>
      </c>
      <c r="O32" s="44">
        <v>1.4503799894</v>
      </c>
      <c r="P32" s="45">
        <v>2.3231761059999997E-3</v>
      </c>
    </row>
    <row r="33" spans="1:16" ht="16.5" thickBot="1">
      <c r="A33" s="7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42" t="s">
        <v>58</v>
      </c>
      <c r="L33" s="43">
        <v>623</v>
      </c>
      <c r="M33" s="42" t="s">
        <v>45</v>
      </c>
      <c r="N33" s="43">
        <v>7936</v>
      </c>
      <c r="O33" s="48">
        <v>1.3370777911</v>
      </c>
      <c r="P33" s="49">
        <v>2.7989016999999997E-3</v>
      </c>
    </row>
    <row r="34" spans="1:16" ht="15.75">
      <c r="A34" s="7"/>
      <c r="B34" s="6"/>
      <c r="C34" s="6"/>
      <c r="D34" s="6"/>
      <c r="E34" s="6"/>
      <c r="F34" s="6"/>
      <c r="G34" s="14" t="s">
        <v>32</v>
      </c>
      <c r="H34" s="6"/>
      <c r="I34" s="6"/>
      <c r="J34" s="6"/>
      <c r="K34" s="59" t="s">
        <v>58</v>
      </c>
      <c r="L34" s="60">
        <v>623</v>
      </c>
      <c r="M34" s="59" t="s">
        <v>42</v>
      </c>
      <c r="N34" s="60">
        <v>7931</v>
      </c>
      <c r="O34" s="61">
        <v>1.3076680190000001</v>
      </c>
      <c r="P34" s="62">
        <v>2.7989016999999997E-3</v>
      </c>
    </row>
    <row r="35" spans="1:16" ht="15.75" thickBot="1">
      <c r="A35" s="6"/>
      <c r="B35" s="6" t="s">
        <v>17</v>
      </c>
      <c r="C35" s="6"/>
      <c r="D35" s="6"/>
      <c r="E35" s="29">
        <f>O34</f>
        <v>1.3076680190000001</v>
      </c>
      <c r="F35" s="6" t="s">
        <v>31</v>
      </c>
      <c r="G35" s="8">
        <f>I30</f>
        <v>12908</v>
      </c>
      <c r="H35" s="15" t="s">
        <v>36</v>
      </c>
      <c r="I35" s="16">
        <f>ROUND(G35*E35,2)</f>
        <v>16879.38</v>
      </c>
      <c r="J35" s="6"/>
      <c r="K35" s="42" t="s">
        <v>58</v>
      </c>
      <c r="L35" s="43">
        <v>623</v>
      </c>
      <c r="M35" s="42" t="s">
        <v>38</v>
      </c>
      <c r="N35" s="43">
        <v>7937</v>
      </c>
      <c r="O35" s="48">
        <v>1.3155456705999999</v>
      </c>
      <c r="P35" s="49">
        <v>2.7989016999999997E-3</v>
      </c>
    </row>
    <row r="36" spans="1:16" ht="15.75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42" t="s">
        <v>59</v>
      </c>
      <c r="L36" s="43">
        <v>282</v>
      </c>
      <c r="M36" s="42" t="s">
        <v>38</v>
      </c>
      <c r="N36" s="43">
        <v>8187</v>
      </c>
      <c r="O36" s="52">
        <v>1.8381413387000001</v>
      </c>
      <c r="P36" s="53">
        <v>2.8671999999999999E-3</v>
      </c>
    </row>
    <row r="37" spans="1:16">
      <c r="A37" s="6"/>
      <c r="B37" s="6"/>
      <c r="C37" s="6"/>
      <c r="D37" s="6"/>
      <c r="E37" s="6"/>
      <c r="F37" s="6"/>
      <c r="G37" s="6"/>
      <c r="H37" s="6"/>
      <c r="I37" s="6"/>
      <c r="J37" s="6"/>
      <c r="K37" s="54" t="s">
        <v>60</v>
      </c>
      <c r="L37" s="55">
        <v>625</v>
      </c>
      <c r="M37" s="54" t="s">
        <v>42</v>
      </c>
      <c r="N37" s="56">
        <v>151</v>
      </c>
      <c r="O37" s="57">
        <v>1.6348234984449999</v>
      </c>
      <c r="P37" s="58">
        <v>1.3683774E-3</v>
      </c>
    </row>
    <row r="38" spans="1:16" ht="15.75">
      <c r="A38" s="7" t="s">
        <v>6</v>
      </c>
      <c r="B38" s="6"/>
      <c r="C38" s="6"/>
      <c r="D38" s="6"/>
      <c r="E38" s="6"/>
      <c r="F38" s="6"/>
      <c r="G38" s="6"/>
      <c r="H38" s="6"/>
      <c r="I38" s="6"/>
      <c r="J38" s="6"/>
      <c r="K38" s="42" t="s">
        <v>60</v>
      </c>
      <c r="L38" s="43">
        <v>625</v>
      </c>
      <c r="M38" s="42" t="s">
        <v>47</v>
      </c>
      <c r="N38" s="43">
        <v>152</v>
      </c>
      <c r="O38" s="46">
        <v>1.6435419022449997</v>
      </c>
      <c r="P38" s="47">
        <v>1.3683774E-3</v>
      </c>
    </row>
    <row r="39" spans="1:16" ht="15.75">
      <c r="A39" s="6"/>
      <c r="B39" s="6"/>
      <c r="C39" s="6"/>
      <c r="D39" s="6"/>
      <c r="E39" s="6"/>
      <c r="F39" s="6"/>
      <c r="G39" s="14" t="s">
        <v>33</v>
      </c>
      <c r="H39" s="6"/>
      <c r="I39" s="6"/>
      <c r="J39" s="6"/>
      <c r="K39" s="42" t="s">
        <v>60</v>
      </c>
      <c r="L39" s="43">
        <v>625</v>
      </c>
      <c r="M39" s="42" t="s">
        <v>61</v>
      </c>
      <c r="N39" s="43">
        <v>154</v>
      </c>
      <c r="O39" s="46">
        <v>1.6192413460449999</v>
      </c>
      <c r="P39" s="47">
        <v>1.3683774E-3</v>
      </c>
    </row>
    <row r="40" spans="1:16">
      <c r="A40" s="6"/>
      <c r="B40" s="6" t="s">
        <v>18</v>
      </c>
      <c r="C40" s="6"/>
      <c r="D40" s="6"/>
      <c r="E40" s="31">
        <v>1.63121</v>
      </c>
      <c r="F40" s="6" t="s">
        <v>31</v>
      </c>
      <c r="G40" s="8">
        <f>I19</f>
        <v>6342</v>
      </c>
      <c r="H40" s="15" t="s">
        <v>36</v>
      </c>
      <c r="I40" s="16">
        <f>ROUND(G40*E40,2)</f>
        <v>10345.129999999999</v>
      </c>
      <c r="J40" s="6"/>
      <c r="K40" s="42" t="s">
        <v>60</v>
      </c>
      <c r="L40" s="43">
        <v>625</v>
      </c>
      <c r="M40" s="42" t="s">
        <v>50</v>
      </c>
      <c r="N40" s="43">
        <v>155</v>
      </c>
      <c r="O40" s="46">
        <v>1.6631632166449999</v>
      </c>
      <c r="P40" s="47">
        <v>1.3683774E-3</v>
      </c>
    </row>
    <row r="41" spans="1:16">
      <c r="A41" s="6"/>
      <c r="B41" s="6"/>
      <c r="C41" s="6"/>
      <c r="D41" s="6"/>
      <c r="E41" s="6"/>
      <c r="F41" s="6"/>
      <c r="G41" s="6"/>
      <c r="H41" s="6"/>
      <c r="I41" s="10"/>
      <c r="J41" s="6"/>
      <c r="K41" s="42" t="s">
        <v>60</v>
      </c>
      <c r="L41" s="43">
        <v>625</v>
      </c>
      <c r="M41" s="42" t="s">
        <v>45</v>
      </c>
      <c r="N41" s="43">
        <v>156</v>
      </c>
      <c r="O41" s="46">
        <v>1.6634480616449998</v>
      </c>
      <c r="P41" s="47">
        <v>1.3683774E-3</v>
      </c>
    </row>
    <row r="42" spans="1:16" ht="15.75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42" t="s">
        <v>62</v>
      </c>
      <c r="L42" s="43">
        <v>999</v>
      </c>
      <c r="M42" s="42" t="s">
        <v>61</v>
      </c>
      <c r="N42" s="43">
        <v>194</v>
      </c>
      <c r="O42" s="48">
        <v>0.69298915539999995</v>
      </c>
      <c r="P42" s="49" t="s">
        <v>63</v>
      </c>
    </row>
    <row r="43" spans="1:16" ht="15.75">
      <c r="A43" s="7" t="s">
        <v>7</v>
      </c>
      <c r="B43" s="6"/>
      <c r="C43" s="6"/>
      <c r="D43" s="6"/>
      <c r="E43" s="6"/>
      <c r="F43" s="6"/>
      <c r="G43" s="6"/>
      <c r="H43" s="6"/>
      <c r="I43" s="6"/>
      <c r="J43" s="6"/>
      <c r="K43" s="54" t="s">
        <v>64</v>
      </c>
      <c r="L43" s="55">
        <v>621</v>
      </c>
      <c r="M43" s="54" t="s">
        <v>45</v>
      </c>
      <c r="N43" s="55">
        <v>8316</v>
      </c>
      <c r="O43" s="57">
        <v>1.4328310435</v>
      </c>
      <c r="P43" s="58">
        <v>2.1068725059999998E-3</v>
      </c>
    </row>
    <row r="44" spans="1:16" ht="15.75">
      <c r="A44" s="6"/>
      <c r="B44" s="6"/>
      <c r="C44" s="6"/>
      <c r="D44" s="6"/>
      <c r="E44" s="6"/>
      <c r="F44" s="6"/>
      <c r="G44" s="17" t="s">
        <v>34</v>
      </c>
      <c r="H44" s="6"/>
      <c r="I44" s="6"/>
      <c r="J44" s="6"/>
      <c r="K44" s="42" t="s">
        <v>64</v>
      </c>
      <c r="L44" s="43">
        <v>621</v>
      </c>
      <c r="M44" s="42" t="s">
        <v>38</v>
      </c>
      <c r="N44" s="43">
        <v>8317</v>
      </c>
      <c r="O44" s="46">
        <v>1.4112989229999999</v>
      </c>
      <c r="P44" s="47">
        <v>2.1068725059999998E-3</v>
      </c>
    </row>
    <row r="45" spans="1:16">
      <c r="A45" s="6"/>
      <c r="B45" s="6" t="s">
        <v>19</v>
      </c>
      <c r="C45" s="6"/>
      <c r="D45" s="6"/>
      <c r="E45" s="30">
        <f>P34</f>
        <v>2.7989016999999997E-3</v>
      </c>
      <c r="F45" s="6" t="s">
        <v>31</v>
      </c>
      <c r="G45" s="8">
        <f>I6</f>
        <v>1000000</v>
      </c>
      <c r="H45" s="12" t="s">
        <v>36</v>
      </c>
      <c r="I45" s="16">
        <f>ROUND(G45*E45,2)</f>
        <v>2798.9</v>
      </c>
      <c r="J45" s="6"/>
      <c r="K45" s="42" t="s">
        <v>64</v>
      </c>
      <c r="L45" s="43">
        <v>623</v>
      </c>
      <c r="M45" s="42" t="s">
        <v>45</v>
      </c>
      <c r="N45" s="43">
        <v>8336</v>
      </c>
      <c r="O45" s="46">
        <v>1.2979967246999999</v>
      </c>
      <c r="P45" s="47">
        <v>2.5825980999999998E-3</v>
      </c>
    </row>
    <row r="46" spans="1:16" ht="15.75" thickBot="1">
      <c r="A46" s="6"/>
      <c r="B46" s="6"/>
      <c r="C46" s="6"/>
      <c r="D46" s="6"/>
      <c r="E46" s="18"/>
      <c r="F46" s="6"/>
      <c r="G46" s="6"/>
      <c r="H46" s="6"/>
      <c r="I46" s="10"/>
      <c r="J46" s="6"/>
      <c r="K46" s="42" t="s">
        <v>64</v>
      </c>
      <c r="L46" s="43">
        <v>623</v>
      </c>
      <c r="M46" s="42" t="s">
        <v>38</v>
      </c>
      <c r="N46" s="43">
        <v>8337</v>
      </c>
      <c r="O46" s="48">
        <v>1.2764646042000001</v>
      </c>
      <c r="P46" s="49">
        <v>2.5825980999999998E-3</v>
      </c>
    </row>
    <row r="47" spans="1:16" ht="15.75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42" t="s">
        <v>65</v>
      </c>
      <c r="L47" s="43">
        <v>621</v>
      </c>
      <c r="M47" s="42" t="s">
        <v>38</v>
      </c>
      <c r="N47" s="43">
        <v>8517</v>
      </c>
      <c r="O47" s="50">
        <v>1.6269341641999997</v>
      </c>
      <c r="P47" s="51">
        <v>2.1068725059999998E-3</v>
      </c>
    </row>
    <row r="48" spans="1:16" ht="15.75">
      <c r="A48" s="7" t="s">
        <v>8</v>
      </c>
      <c r="B48" s="6"/>
      <c r="C48" s="6"/>
      <c r="D48" s="6"/>
      <c r="E48" s="6"/>
      <c r="F48" s="6"/>
      <c r="G48" s="6"/>
      <c r="H48" s="6"/>
      <c r="I48" s="6"/>
      <c r="J48" s="6"/>
      <c r="K48" s="42" t="s">
        <v>66</v>
      </c>
      <c r="L48" s="43">
        <v>621</v>
      </c>
      <c r="M48" s="42"/>
      <c r="N48" s="43">
        <v>8910</v>
      </c>
      <c r="O48" s="44">
        <v>1.3021726042000001</v>
      </c>
      <c r="P48" s="45">
        <v>2.1068725059999998E-3</v>
      </c>
    </row>
    <row r="49" spans="1:16" ht="15.75">
      <c r="A49" s="6"/>
      <c r="B49" s="6"/>
      <c r="C49" s="6"/>
      <c r="D49" s="6"/>
      <c r="E49" s="6"/>
      <c r="F49" s="6"/>
      <c r="G49" s="14" t="s">
        <v>35</v>
      </c>
      <c r="H49" s="6"/>
      <c r="I49" s="6"/>
      <c r="J49" s="6"/>
      <c r="K49" s="42" t="s">
        <v>66</v>
      </c>
      <c r="L49" s="43">
        <v>624</v>
      </c>
      <c r="M49" s="42"/>
      <c r="N49" s="43">
        <v>8940</v>
      </c>
      <c r="O49" s="46">
        <v>1.2904467718000001</v>
      </c>
      <c r="P49" s="47">
        <v>2.7298662000000001E-3</v>
      </c>
    </row>
    <row r="50" spans="1:16" ht="15.75" thickBot="1">
      <c r="A50" s="6"/>
      <c r="B50" s="6" t="s">
        <v>20</v>
      </c>
      <c r="C50" s="6"/>
      <c r="D50" s="6"/>
      <c r="E50" s="31">
        <v>0.52159999999999995</v>
      </c>
      <c r="F50" s="6" t="s">
        <v>31</v>
      </c>
      <c r="G50" s="8">
        <f>I13</f>
        <v>19250</v>
      </c>
      <c r="H50" s="12" t="s">
        <v>36</v>
      </c>
      <c r="I50" s="16">
        <f>ROUND(+E50*G50,2)</f>
        <v>10040.799999999999</v>
      </c>
      <c r="J50" s="6"/>
      <c r="K50" s="42" t="s">
        <v>66</v>
      </c>
      <c r="L50" s="43">
        <v>624</v>
      </c>
      <c r="M50" s="42" t="s">
        <v>45</v>
      </c>
      <c r="N50" s="43">
        <v>8946</v>
      </c>
      <c r="O50" s="48">
        <v>1.3354386413000001</v>
      </c>
      <c r="P50" s="49">
        <v>2.7298662000000001E-3</v>
      </c>
    </row>
    <row r="51" spans="1:16">
      <c r="A51" s="6"/>
      <c r="B51" s="6"/>
      <c r="C51" s="6"/>
      <c r="D51" s="6"/>
      <c r="E51" s="6"/>
      <c r="F51" s="6"/>
      <c r="G51" s="6"/>
      <c r="H51" s="6"/>
      <c r="I51" s="10"/>
      <c r="J51" s="6"/>
      <c r="K51" s="42" t="s">
        <v>67</v>
      </c>
      <c r="L51" s="43">
        <v>622</v>
      </c>
      <c r="M51" s="42" t="s">
        <v>51</v>
      </c>
      <c r="N51" s="43">
        <v>9329</v>
      </c>
      <c r="O51" s="44">
        <v>1.315919901766659</v>
      </c>
      <c r="P51" s="45">
        <v>1.5061969000000001E-3</v>
      </c>
    </row>
    <row r="52" spans="1:16">
      <c r="A52" s="6"/>
      <c r="B52" s="6"/>
      <c r="C52" s="6"/>
      <c r="D52" s="6"/>
      <c r="E52" s="6"/>
      <c r="F52" s="6"/>
      <c r="G52" s="6"/>
      <c r="H52" s="6"/>
      <c r="I52" s="6"/>
      <c r="J52" s="6"/>
      <c r="K52" s="42" t="s">
        <v>67</v>
      </c>
      <c r="L52" s="43">
        <v>624</v>
      </c>
      <c r="M52" s="42"/>
      <c r="N52" s="43">
        <v>9340</v>
      </c>
      <c r="O52" s="46">
        <v>1.2087824937666591</v>
      </c>
      <c r="P52" s="47">
        <v>2.7298662000000001E-3</v>
      </c>
    </row>
    <row r="53" spans="1:16" ht="15.75">
      <c r="A53" s="7" t="s">
        <v>9</v>
      </c>
      <c r="B53" s="6"/>
      <c r="C53" s="6"/>
      <c r="D53" s="6"/>
      <c r="E53" s="6"/>
      <c r="F53" s="6"/>
      <c r="G53" s="6"/>
      <c r="H53" s="6"/>
      <c r="I53" s="6"/>
      <c r="J53" s="6"/>
      <c r="K53" s="42" t="s">
        <v>67</v>
      </c>
      <c r="L53" s="43">
        <v>624</v>
      </c>
      <c r="M53" s="42" t="s">
        <v>45</v>
      </c>
      <c r="N53" s="43">
        <v>9346</v>
      </c>
      <c r="O53" s="46">
        <v>1.2537743632666591</v>
      </c>
      <c r="P53" s="47">
        <v>2.7298662000000001E-3</v>
      </c>
    </row>
    <row r="54" spans="1:16">
      <c r="A54" s="6"/>
      <c r="B54" s="6"/>
      <c r="C54" s="6"/>
      <c r="D54" s="6"/>
      <c r="E54" s="6"/>
      <c r="F54" s="6"/>
      <c r="G54" s="6"/>
      <c r="H54" s="6"/>
      <c r="I54" s="6"/>
      <c r="J54" s="6"/>
      <c r="K54" s="42" t="s">
        <v>67</v>
      </c>
      <c r="L54" s="43">
        <v>624</v>
      </c>
      <c r="M54" s="42" t="s">
        <v>38</v>
      </c>
      <c r="N54" s="43">
        <v>9347</v>
      </c>
      <c r="O54" s="46">
        <v>1.2322422427666591</v>
      </c>
      <c r="P54" s="47">
        <v>2.7298662000000001E-3</v>
      </c>
    </row>
    <row r="55" spans="1:16" ht="15.75" thickBot="1">
      <c r="A55" s="6"/>
      <c r="B55" s="6" t="s">
        <v>21</v>
      </c>
      <c r="C55" s="6"/>
      <c r="D55" s="6"/>
      <c r="E55" s="6"/>
      <c r="F55" s="6"/>
      <c r="G55" s="6"/>
      <c r="H55" s="6"/>
      <c r="I55" s="16">
        <f>I35</f>
        <v>16879.38</v>
      </c>
      <c r="J55" s="6"/>
      <c r="K55" s="42" t="s">
        <v>67</v>
      </c>
      <c r="L55" s="43">
        <v>624</v>
      </c>
      <c r="M55" s="42" t="s">
        <v>51</v>
      </c>
      <c r="N55" s="43">
        <v>9349</v>
      </c>
      <c r="O55" s="48">
        <v>1.2251065526666591</v>
      </c>
      <c r="P55" s="49">
        <v>2.7298662000000001E-3</v>
      </c>
    </row>
    <row r="56" spans="1:16">
      <c r="A56" s="19" t="s">
        <v>10</v>
      </c>
      <c r="B56" s="6" t="s">
        <v>22</v>
      </c>
      <c r="C56" s="6"/>
      <c r="D56" s="6"/>
      <c r="E56" s="6"/>
      <c r="F56" s="6"/>
      <c r="G56" s="6"/>
      <c r="H56" s="6"/>
      <c r="I56" s="16">
        <f>I40</f>
        <v>10345.129999999999</v>
      </c>
      <c r="J56" s="6"/>
      <c r="K56" s="63" t="s">
        <v>68</v>
      </c>
      <c r="L56" s="64">
        <v>621</v>
      </c>
      <c r="M56" s="63" t="s">
        <v>38</v>
      </c>
      <c r="N56" s="64">
        <v>9717</v>
      </c>
      <c r="O56" s="65">
        <v>1.2730879793000001</v>
      </c>
      <c r="P56" s="66">
        <v>2.1558498059999999E-3</v>
      </c>
    </row>
    <row r="57" spans="1:16">
      <c r="A57" s="19" t="s">
        <v>10</v>
      </c>
      <c r="B57" s="6" t="s">
        <v>23</v>
      </c>
      <c r="C57" s="6"/>
      <c r="D57" s="6"/>
      <c r="E57" s="6"/>
      <c r="F57" s="6"/>
      <c r="G57" s="6"/>
      <c r="H57" s="6"/>
      <c r="I57" s="16">
        <f>I45</f>
        <v>2798.9</v>
      </c>
      <c r="J57" s="6"/>
      <c r="K57" s="63" t="s">
        <v>68</v>
      </c>
      <c r="L57" s="64">
        <v>624</v>
      </c>
      <c r="M57" s="63"/>
      <c r="N57" s="64">
        <v>9740</v>
      </c>
      <c r="O57" s="46">
        <v>1.2379023979000001</v>
      </c>
      <c r="P57" s="67">
        <v>2.7788435000000002E-3</v>
      </c>
    </row>
    <row r="58" spans="1:16">
      <c r="A58" s="19" t="s">
        <v>10</v>
      </c>
      <c r="B58" s="6" t="s">
        <v>24</v>
      </c>
      <c r="C58" s="6"/>
      <c r="D58" s="6"/>
      <c r="E58" s="6"/>
      <c r="F58" s="6"/>
      <c r="G58" s="6"/>
      <c r="H58" s="6"/>
      <c r="I58" s="16">
        <f>I50</f>
        <v>10040.799999999999</v>
      </c>
      <c r="J58" s="20"/>
      <c r="K58" s="63" t="s">
        <v>68</v>
      </c>
      <c r="L58" s="64">
        <v>624</v>
      </c>
      <c r="M58" s="63" t="s">
        <v>45</v>
      </c>
      <c r="N58" s="64">
        <v>9746</v>
      </c>
      <c r="O58" s="68">
        <v>1.2828942674000001</v>
      </c>
      <c r="P58" s="47">
        <v>2.7788435000000002E-3</v>
      </c>
    </row>
    <row r="59" spans="1:16" ht="15.75" thickBot="1">
      <c r="A59" s="6"/>
      <c r="B59" s="6"/>
      <c r="C59" s="6"/>
      <c r="D59" s="6"/>
      <c r="E59" s="6"/>
      <c r="F59" s="6"/>
      <c r="G59" s="6"/>
      <c r="H59" s="6"/>
      <c r="I59" s="10"/>
      <c r="J59" s="20"/>
      <c r="K59" s="63" t="s">
        <v>68</v>
      </c>
      <c r="L59" s="64">
        <v>624</v>
      </c>
      <c r="M59" s="63" t="s">
        <v>38</v>
      </c>
      <c r="N59" s="64">
        <v>9747</v>
      </c>
      <c r="O59" s="48">
        <v>1.2613621469</v>
      </c>
      <c r="P59" s="69">
        <v>2.7788435000000002E-3</v>
      </c>
    </row>
    <row r="60" spans="1:16" ht="16.5" thickBot="1">
      <c r="A60" s="6"/>
      <c r="B60" s="6"/>
      <c r="C60" s="6"/>
      <c r="D60" s="7" t="s">
        <v>30</v>
      </c>
      <c r="E60" s="6"/>
      <c r="F60" s="6"/>
      <c r="G60" s="6"/>
      <c r="H60" s="6"/>
      <c r="I60" s="21">
        <f>SUM(I55:I58)</f>
        <v>40064.210000000006</v>
      </c>
      <c r="J60" s="20"/>
      <c r="K60" s="26" t="s">
        <v>68</v>
      </c>
      <c r="L60" s="40">
        <v>624</v>
      </c>
      <c r="M60" s="26"/>
      <c r="N60" s="40">
        <v>9740</v>
      </c>
      <c r="O60" s="22">
        <v>1.2279687957000001</v>
      </c>
      <c r="P60" s="23">
        <v>2.7788824999999996E-3</v>
      </c>
    </row>
    <row r="61" spans="1:16" ht="15.75" thickTop="1">
      <c r="A61" s="6"/>
      <c r="B61" s="6"/>
      <c r="C61" s="6"/>
      <c r="D61" s="6"/>
      <c r="E61" s="6"/>
      <c r="F61" s="6"/>
      <c r="G61" s="6"/>
      <c r="H61" s="6"/>
      <c r="I61" s="13"/>
      <c r="J61" s="20"/>
      <c r="K61" s="26" t="s">
        <v>68</v>
      </c>
      <c r="L61" s="40">
        <v>624</v>
      </c>
      <c r="M61" s="26" t="s">
        <v>45</v>
      </c>
      <c r="N61" s="40">
        <v>9746</v>
      </c>
      <c r="O61" s="22">
        <v>1.2731653741</v>
      </c>
      <c r="P61" s="23">
        <v>2.7788824999999996E-3</v>
      </c>
    </row>
    <row r="62" spans="1:16" ht="15.75" thickBot="1">
      <c r="A62" s="6"/>
      <c r="B62" s="6"/>
      <c r="C62" s="6"/>
      <c r="D62" s="6"/>
      <c r="E62" s="6"/>
      <c r="F62" s="6"/>
      <c r="G62" s="6"/>
      <c r="H62" s="6"/>
      <c r="I62" s="6"/>
      <c r="J62" s="20"/>
      <c r="K62" s="26" t="s">
        <v>68</v>
      </c>
      <c r="L62" s="40">
        <v>624</v>
      </c>
      <c r="M62" s="26" t="s">
        <v>38</v>
      </c>
      <c r="N62" s="40">
        <v>9747</v>
      </c>
      <c r="O62" s="24">
        <v>1.2513861427999999</v>
      </c>
      <c r="P62" s="25">
        <v>2.7788824999999996E-3</v>
      </c>
    </row>
    <row r="63" spans="1:16">
      <c r="A63" s="6" t="s">
        <v>11</v>
      </c>
      <c r="B63" s="6" t="s">
        <v>25</v>
      </c>
      <c r="C63" s="6"/>
      <c r="D63" s="6"/>
      <c r="E63" s="6"/>
      <c r="F63" s="6"/>
      <c r="G63" s="6"/>
      <c r="H63" s="6"/>
      <c r="I63" s="6"/>
      <c r="J63" s="20"/>
      <c r="O63" s="41"/>
      <c r="P63" s="41"/>
    </row>
    <row r="64" spans="1:16" ht="15.75">
      <c r="A64" s="6"/>
      <c r="B64" s="6" t="s">
        <v>26</v>
      </c>
      <c r="C64" s="6"/>
      <c r="D64" s="6"/>
      <c r="E64" s="6"/>
      <c r="F64" s="6"/>
      <c r="G64" s="6"/>
      <c r="H64" s="6"/>
      <c r="I64" s="6"/>
      <c r="K64" s="37" t="s">
        <v>95</v>
      </c>
    </row>
    <row r="65" spans="1:12" ht="15.75">
      <c r="A65" s="20"/>
      <c r="B65" s="20"/>
      <c r="C65" s="20"/>
      <c r="D65" s="20"/>
      <c r="E65" s="20"/>
      <c r="F65" s="20"/>
      <c r="G65" s="20"/>
      <c r="H65" s="20"/>
      <c r="I65" s="20"/>
      <c r="K65" s="82" t="s">
        <v>96</v>
      </c>
      <c r="L65" s="83"/>
    </row>
    <row r="66" spans="1:12" ht="16.5" thickBot="1">
      <c r="K66" s="34" t="s">
        <v>74</v>
      </c>
      <c r="L66" s="71">
        <v>0.36036200000000002</v>
      </c>
    </row>
    <row r="67" spans="1:12" ht="15.75">
      <c r="A67" s="84" t="s">
        <v>98</v>
      </c>
      <c r="B67" s="85"/>
      <c r="C67" s="85"/>
      <c r="D67" s="85"/>
      <c r="E67" s="85"/>
      <c r="F67" s="85"/>
      <c r="G67" s="85"/>
      <c r="H67" s="85"/>
      <c r="I67" s="86"/>
      <c r="K67" s="35" t="s">
        <v>75</v>
      </c>
      <c r="L67" s="72">
        <v>0.38025100000000001</v>
      </c>
    </row>
    <row r="68" spans="1:12" ht="15.75">
      <c r="A68" s="76" t="s">
        <v>99</v>
      </c>
      <c r="B68" s="77"/>
      <c r="C68" s="77"/>
      <c r="D68" s="77"/>
      <c r="E68" s="77"/>
      <c r="F68" s="77"/>
      <c r="G68" s="77"/>
      <c r="H68" s="77"/>
      <c r="I68" s="78"/>
      <c r="K68" s="36" t="s">
        <v>76</v>
      </c>
      <c r="L68" s="73">
        <v>0.26767000000000002</v>
      </c>
    </row>
    <row r="69" spans="1:12" ht="15.75">
      <c r="A69" s="76" t="s">
        <v>100</v>
      </c>
      <c r="B69" s="77"/>
      <c r="C69" s="77"/>
      <c r="D69" s="77"/>
      <c r="E69" s="77"/>
      <c r="F69" s="77"/>
      <c r="G69" s="77"/>
      <c r="H69" s="77"/>
      <c r="I69" s="78"/>
      <c r="K69" s="34" t="s">
        <v>77</v>
      </c>
      <c r="L69" s="71">
        <v>0.29738199999999998</v>
      </c>
    </row>
    <row r="70" spans="1:12" ht="16.5" thickBot="1">
      <c r="A70" s="79" t="s">
        <v>101</v>
      </c>
      <c r="B70" s="80"/>
      <c r="C70" s="80"/>
      <c r="D70" s="80"/>
      <c r="E70" s="80"/>
      <c r="F70" s="80"/>
      <c r="G70" s="80"/>
      <c r="H70" s="80"/>
      <c r="I70" s="81"/>
      <c r="K70" s="35" t="s">
        <v>78</v>
      </c>
      <c r="L70" s="72">
        <v>0.36746400000000001</v>
      </c>
    </row>
    <row r="71" spans="1:12" ht="15.75">
      <c r="K71" s="36" t="s">
        <v>79</v>
      </c>
      <c r="L71" s="73">
        <v>0.32246999999999998</v>
      </c>
    </row>
    <row r="72" spans="1:12" ht="15.75">
      <c r="K72" s="34" t="s">
        <v>80</v>
      </c>
      <c r="L72" s="71">
        <v>0.394096</v>
      </c>
    </row>
    <row r="73" spans="1:12" ht="15.75">
      <c r="K73" s="35" t="s">
        <v>81</v>
      </c>
      <c r="L73" s="72">
        <v>0.34477000000000002</v>
      </c>
    </row>
    <row r="74" spans="1:12" ht="15.75">
      <c r="K74" s="36" t="s">
        <v>82</v>
      </c>
      <c r="L74" s="73">
        <v>0.38803199999999999</v>
      </c>
    </row>
    <row r="75" spans="1:12" ht="15.75">
      <c r="K75" s="34" t="s">
        <v>83</v>
      </c>
      <c r="L75" s="71">
        <v>0.37798599999999999</v>
      </c>
    </row>
    <row r="76" spans="1:12" ht="15.75">
      <c r="K76" s="35" t="s">
        <v>84</v>
      </c>
      <c r="L76" s="72">
        <v>0.39135500000000001</v>
      </c>
    </row>
    <row r="77" spans="1:12" ht="15.75">
      <c r="K77" s="36" t="s">
        <v>85</v>
      </c>
      <c r="L77" s="73">
        <v>0.35430800000000001</v>
      </c>
    </row>
    <row r="78" spans="1:12" ht="15.75">
      <c r="K78" s="70" t="s">
        <v>86</v>
      </c>
      <c r="L78" s="74">
        <v>0.32946799999999998</v>
      </c>
    </row>
    <row r="79" spans="1:12" ht="15.75">
      <c r="K79" s="35" t="s">
        <v>87</v>
      </c>
      <c r="L79" s="72">
        <v>0.33034200000000002</v>
      </c>
    </row>
    <row r="80" spans="1:12" ht="15.75">
      <c r="K80" s="36" t="s">
        <v>88</v>
      </c>
      <c r="L80" s="73">
        <v>0.29804799999999998</v>
      </c>
    </row>
    <row r="81" spans="11:12" ht="15.75">
      <c r="K81" s="34" t="s">
        <v>89</v>
      </c>
      <c r="L81" s="71">
        <v>0</v>
      </c>
    </row>
    <row r="82" spans="11:12" ht="15.75">
      <c r="K82" s="35" t="s">
        <v>90</v>
      </c>
      <c r="L82" s="72">
        <v>0.38262400000000002</v>
      </c>
    </row>
    <row r="83" spans="11:12" ht="15.75">
      <c r="K83" s="36" t="s">
        <v>91</v>
      </c>
      <c r="L83" s="73">
        <v>0.33857999999999999</v>
      </c>
    </row>
    <row r="84" spans="11:12" ht="15.75">
      <c r="K84" s="34" t="s">
        <v>92</v>
      </c>
      <c r="L84" s="71">
        <v>0.35063899999999998</v>
      </c>
    </row>
    <row r="85" spans="11:12" ht="15.75">
      <c r="K85" s="35" t="s">
        <v>93</v>
      </c>
      <c r="L85" s="72">
        <v>0.37333899999999998</v>
      </c>
    </row>
    <row r="86" spans="11:12" ht="15.75">
      <c r="K86" s="36" t="s">
        <v>94</v>
      </c>
      <c r="L86" s="73">
        <v>0.39642300000000003</v>
      </c>
    </row>
  </sheetData>
  <mergeCells count="5">
    <mergeCell ref="A69:I69"/>
    <mergeCell ref="A70:I70"/>
    <mergeCell ref="K65:L65"/>
    <mergeCell ref="A67:I67"/>
    <mergeCell ref="A68:I68"/>
  </mergeCells>
  <phoneticPr fontId="0" type="noConversion"/>
  <printOptions horizontalCentered="1"/>
  <pageMargins left="0.5" right="0.5" top="0.3" bottom="0.3" header="0" footer="0"/>
  <pageSetup scale="55" orientation="portrait" r:id="rId1"/>
  <headerFooter alignWithMargins="0"/>
  <colBreaks count="1" manualBreakCount="1">
    <brk id="10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Commercial</vt:lpstr>
      <vt:lpstr>Commercial!Print_Area</vt:lpstr>
      <vt:lpstr>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Jeanne.Vogt</dc:creator>
  <cp:lastModifiedBy>County Employee</cp:lastModifiedBy>
  <cp:lastPrinted>2014-03-12T19:15:13Z</cp:lastPrinted>
  <dcterms:created xsi:type="dcterms:W3CDTF">2003-10-29T19:43:52Z</dcterms:created>
  <dcterms:modified xsi:type="dcterms:W3CDTF">2014-03-13T17:44:19Z</dcterms:modified>
</cp:coreProperties>
</file>