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D36" i="2" l="1"/>
  <c r="D31" i="2"/>
  <c r="G12" i="2"/>
  <c r="G36" i="2"/>
  <c r="I36" i="2" s="1"/>
  <c r="I42" i="2" s="1"/>
  <c r="G11" i="2"/>
  <c r="G13" i="2" l="1"/>
  <c r="F14" i="2" s="1"/>
  <c r="I14" i="2" s="1"/>
  <c r="I19" i="2" s="1"/>
  <c r="I24" i="2"/>
  <c r="I23" i="2"/>
  <c r="I26" i="2" l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<sst xmlns="http://schemas.openxmlformats.org/spreadsheetml/2006/main" count="165" uniqueCount="80">
  <si>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</si>
  <si>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</si>
  <si>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</si>
  <si>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</si>
  <si>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</si>
  <si>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</si>
  <si>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</si>
  <si>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</si>
  <si>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</si>
  <si>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</si>
  <si>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</si>
  <si>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</si>
  <si>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</si>
  <si>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</si>
  <si>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</si>
  <si>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</si>
  <si>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</si>
  <si>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</si>
  <si>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</si>
  <si>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</si>
  <si>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</si>
  <si>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</si>
  <si>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</si>
  <si>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</si>
  <si>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</si>
  <si>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</si>
  <si>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</si>
  <si>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</si>
  <si>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</si>
  <si>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</si>
  <si>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</si>
  <si>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</si>
  <si>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</si>
  <si>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</si>
  <si>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</si>
  <si>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</si>
  <si>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</si>
  <si>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</si>
  <si>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</si>
  <si>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</si>
  <si>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</si>
  <si>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</si>
  <si>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</si>
  <si>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</si>
  <si>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</si>
  <si>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</si>
  <si>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</si>
  <si>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</si>
  <si>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</si>
  <si>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</si>
  <si>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</si>
  <si>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</si>
  <si>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</si>
  <si>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</si>
  <si>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</si>
  <si>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</si>
  <si>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</si>
  <si>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</si>
  <si>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</si>
  <si>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</si>
  <si>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</si>
  <si>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</si>
  <si>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</si>
  <si>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</si>
  <si>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</si>
  <si>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</si>
  <si>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</si>
  <si>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</si>
  <si>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</si>
  <si>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</si>
  <si>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</si>
  <si>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</si>
  <si>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</si>
  <si>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</si>
  <si>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</si>
  <si>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</si>
  <si>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</si>
  <si>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</si>
  <si>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Example of a  tax calculation for FINAL Taxes Payable in 2015 on PROPERTY in District Code 0151 (St. Paul - 625 (C)).</t>
  </si>
  <si>
    <t>FINAL PAY 2015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</si>
</sst>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zoomScale="90" zoomScaleNormal="100" zoomScaleSheetLayoutView="9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5" t="s">
        <v>76</v>
      </c>
      <c r="B1" s="156"/>
      <c r="C1" s="156"/>
      <c r="D1" s="156"/>
      <c r="E1" s="156"/>
      <c r="F1" s="156"/>
      <c r="G1" s="156"/>
      <c r="H1" s="156"/>
      <c r="I1" s="157"/>
      <c r="J1" s="43"/>
      <c r="K1" s="154" t="s">
        <v>79</v>
      </c>
      <c r="L1" s="154"/>
      <c r="M1" s="154"/>
      <c r="N1" s="154"/>
      <c r="O1" s="154"/>
      <c r="P1" s="154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4" t="s">
        <v>74</v>
      </c>
      <c r="D3" s="164"/>
      <c r="E3" s="164"/>
      <c r="F3" s="164"/>
      <c r="G3" s="164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78</v>
      </c>
      <c r="B4" s="153"/>
      <c r="C4" s="153"/>
      <c r="D4" s="153"/>
      <c r="E4" s="153"/>
      <c r="F4" s="153"/>
      <c r="G4" s="153"/>
      <c r="H4" s="153"/>
      <c r="I4" s="153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1.2277321286999998</v>
      </c>
      <c r="P4" s="74">
        <v>2.1900579710000001E-3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1.2277321286999998</v>
      </c>
      <c r="P5" s="71">
        <v>2.1900579710000001E-3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1.1257486389</v>
      </c>
      <c r="P6" s="73">
        <v>2.5929753000000001E-3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125000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1.3361235605000001</v>
      </c>
      <c r="P7" s="81">
        <v>2.2464579709999999E-3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0.84748513690000005</v>
      </c>
      <c r="P8" s="79">
        <v>2.5929753000000001E-3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1.1074189253769999</v>
      </c>
      <c r="P9" s="78">
        <v>1.3494768000000001E-3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1.0821867921999999</v>
      </c>
      <c r="P10" s="85">
        <v>2.5929753000000001E-3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1.087511726</v>
      </c>
      <c r="P11" s="84">
        <v>2.5929753000000001E-3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4410</v>
      </c>
      <c r="K12" s="38" t="s">
        <v>32</v>
      </c>
      <c r="L12" s="39">
        <v>624</v>
      </c>
      <c r="M12" s="38"/>
      <c r="N12" s="39">
        <v>3740</v>
      </c>
      <c r="O12" s="82">
        <v>1.2028365746</v>
      </c>
      <c r="P12" s="85">
        <v>2.3975529000000001E-3</v>
      </c>
    </row>
    <row r="13" spans="1:16" ht="16.5" thickBot="1" x14ac:dyDescent="0.3">
      <c r="A13" s="17"/>
      <c r="B13" s="18"/>
      <c r="G13" s="21">
        <f>G11-G12</f>
        <v>25990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1.2454272625999998</v>
      </c>
      <c r="P13" s="84">
        <v>2.3975529000000001E-3</v>
      </c>
    </row>
    <row r="14" spans="1:16" ht="15.75" x14ac:dyDescent="0.25">
      <c r="A14" s="17"/>
      <c r="B14" s="18"/>
      <c r="D14" s="18" t="s">
        <v>15</v>
      </c>
      <c r="F14" s="25">
        <f>ROUND(G13/100,0)</f>
        <v>260</v>
      </c>
      <c r="G14" s="21"/>
      <c r="H14" s="28" t="s">
        <v>16</v>
      </c>
      <c r="I14" s="20">
        <f>ROUND(F14*100,0)</f>
        <v>26000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1.1360463595999999</v>
      </c>
      <c r="P14" s="91">
        <v>2.5929753000000001E-3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1.1412279177</v>
      </c>
      <c r="P15" s="88">
        <v>2.5929753000000001E-3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1.1413712934</v>
      </c>
      <c r="P16" s="90">
        <v>2.5929753000000001E-3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1.1803050394999999</v>
      </c>
      <c r="P17" s="91">
        <v>2.5929753000000001E-3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1.2751024571</v>
      </c>
      <c r="P18" s="90">
        <v>2.3975529000000001E-3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99000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1.5237194763999997</v>
      </c>
      <c r="P19" s="97">
        <v>1.5235323000000001E-3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1.5237194763999997</v>
      </c>
      <c r="P20" s="94">
        <v>1.5235323000000001E-3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1.4959905349999998</v>
      </c>
      <c r="P21" s="94">
        <v>1.5235323000000001E-3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1.2942890090999999</v>
      </c>
      <c r="P22" s="94">
        <v>2.6800251E-3</v>
      </c>
    </row>
    <row r="23" spans="1:16" ht="15.75" x14ac:dyDescent="0.25">
      <c r="A23" s="17"/>
      <c r="B23" s="3" t="s">
        <v>3</v>
      </c>
      <c r="I23" s="5">
        <f>IF(I19&lt;500001,I19*0.01,5000)</f>
        <v>990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1.3110174510000001</v>
      </c>
      <c r="P23" s="94">
        <v>2.6800251E-3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1.3368796971000001</v>
      </c>
      <c r="P24" s="94">
        <v>2.6800251E-3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1.4316771146999998</v>
      </c>
      <c r="P25" s="96">
        <v>2.4846027000000001E-3</v>
      </c>
    </row>
    <row r="26" spans="1:16" ht="16.5" thickBot="1" x14ac:dyDescent="0.3">
      <c r="A26" s="17"/>
      <c r="D26" s="3" t="s">
        <v>8</v>
      </c>
      <c r="I26" s="5">
        <f>SUM(I23:I24)</f>
        <v>990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1.4006211754</v>
      </c>
      <c r="P26" s="103">
        <v>2.4003266709999999E-3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1.3841791572</v>
      </c>
      <c r="P27" s="100">
        <v>2.1900579710000001E-3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1.3167240883</v>
      </c>
      <c r="P28" s="100">
        <v>2.1900579710000001E-3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1.3642684829</v>
      </c>
      <c r="P29" s="100">
        <v>2.1900579710000001E-3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1.342472919</v>
      </c>
      <c r="P30" s="102">
        <v>3.4234000000000001E-3</v>
      </c>
    </row>
    <row r="31" spans="1:16" ht="16.5" thickBot="1" x14ac:dyDescent="0.3">
      <c r="A31" s="17"/>
      <c r="B31" s="3" t="s">
        <v>5</v>
      </c>
      <c r="D31" s="31">
        <f>O40</f>
        <v>1.5235033424770001</v>
      </c>
      <c r="E31" s="3" t="s">
        <v>9</v>
      </c>
      <c r="G31" s="66">
        <f>I26</f>
        <v>990</v>
      </c>
      <c r="H31" s="12" t="s">
        <v>10</v>
      </c>
      <c r="I31" s="13">
        <f>ROUND(G31*D31,2)</f>
        <v>1508.27</v>
      </c>
      <c r="J31" s="13"/>
      <c r="K31" s="38" t="s">
        <v>44</v>
      </c>
      <c r="L31" s="39">
        <v>621</v>
      </c>
      <c r="M31" s="38"/>
      <c r="N31" s="39">
        <v>6710</v>
      </c>
      <c r="O31" s="104">
        <v>1.0339467821000001</v>
      </c>
      <c r="P31" s="107">
        <v>2.1900579710000001E-3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1.0267607099</v>
      </c>
      <c r="P32" s="106">
        <v>2.3975529000000001E-3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1.4394664488999998</v>
      </c>
      <c r="P33" s="107">
        <v>2.1027957E-3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1.4117375074999998</v>
      </c>
      <c r="P34" s="106">
        <v>2.1027957E-3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1.3595098511000001</v>
      </c>
      <c r="P35" s="111">
        <v>2.3797019710000001E-3</v>
      </c>
    </row>
    <row r="36" spans="1:16" ht="16.5" thickBot="1" x14ac:dyDescent="0.3">
      <c r="A36" s="17"/>
      <c r="B36" s="3" t="s">
        <v>6</v>
      </c>
      <c r="D36" s="32">
        <f>P40</f>
        <v>1.3494768000000001E-3</v>
      </c>
      <c r="E36" s="3" t="s">
        <v>9</v>
      </c>
      <c r="G36" s="5">
        <f>I7</f>
        <v>125000</v>
      </c>
      <c r="H36" s="12" t="s">
        <v>10</v>
      </c>
      <c r="I36" s="13">
        <f>ROUND(G36*D36,2)</f>
        <v>168.68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1.2780636735999999</v>
      </c>
      <c r="P36" s="137">
        <v>2.7826193000000002E-3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1.2522014275</v>
      </c>
      <c r="P37" s="111">
        <v>2.7826193000000002E-3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1.2575263613000001</v>
      </c>
      <c r="P38" s="110">
        <v>2.7826193000000002E-3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1.7098523912000001</v>
      </c>
      <c r="P39" s="148">
        <v>3.4234000000000001E-3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1.5235033424770001</v>
      </c>
      <c r="P40" s="146">
        <v>1.3494768000000001E-3</v>
      </c>
    </row>
    <row r="41" spans="1:16" ht="15.75" x14ac:dyDescent="0.25">
      <c r="A41" s="17"/>
      <c r="B41" s="3" t="s">
        <v>7</v>
      </c>
      <c r="I41" s="13">
        <f>I31</f>
        <v>1508.27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1.528684569977</v>
      </c>
      <c r="P41" s="113">
        <v>1.3494768000000001E-3</v>
      </c>
    </row>
    <row r="42" spans="1:16" ht="15.75" x14ac:dyDescent="0.25">
      <c r="A42" s="3" t="s">
        <v>2</v>
      </c>
      <c r="B42" s="3" t="s">
        <v>6</v>
      </c>
      <c r="I42" s="13">
        <f>I36</f>
        <v>168.68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1.5067748738769999</v>
      </c>
      <c r="P42" s="113">
        <v>1.3494768000000001E-3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1.548395777077</v>
      </c>
      <c r="P43" s="113">
        <v>1.3494768000000001E-3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1676.95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1.5489424646769998</v>
      </c>
      <c r="P44" s="113">
        <v>1.3494768000000001E-3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0.63993323499999999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2073.06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1.3272892497</v>
      </c>
      <c r="P46" s="121">
        <v>2.1900579710000001E-3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1.3067519373999998</v>
      </c>
      <c r="P47" s="118">
        <v>2.1900579710000001E-3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396.1099999999999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1.2253057599000001</v>
      </c>
      <c r="P48" s="118">
        <v>2.5929753000000001E-3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1.2047684476</v>
      </c>
      <c r="P49" s="120">
        <v>2.5929753000000001E-3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1.4998535604999996</v>
      </c>
      <c r="P50" s="123">
        <v>2.1900579710000001E-3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1.2017780416999999</v>
      </c>
      <c r="P51" s="129">
        <v>2.1900579710000001E-3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1.1945919694999998</v>
      </c>
      <c r="P52" s="126">
        <v>2.3975529000000001E-3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1.2371826575</v>
      </c>
      <c r="P53" s="128">
        <v>2.3975529000000001E-3</v>
      </c>
    </row>
    <row r="54" spans="1:16" ht="15.75" x14ac:dyDescent="0.25">
      <c r="A54" s="158" t="s">
        <v>71</v>
      </c>
      <c r="B54" s="159"/>
      <c r="C54" s="159"/>
      <c r="D54" s="159"/>
      <c r="E54" s="159"/>
      <c r="F54" s="159"/>
      <c r="G54" s="159"/>
      <c r="H54" s="159"/>
      <c r="I54" s="160"/>
      <c r="K54" s="38" t="s">
        <v>55</v>
      </c>
      <c r="L54" s="39">
        <v>622</v>
      </c>
      <c r="M54" s="38" t="s">
        <v>39</v>
      </c>
      <c r="N54" s="39">
        <v>9329</v>
      </c>
      <c r="O54" s="131">
        <v>1.2361337016889071</v>
      </c>
      <c r="P54" s="135">
        <v>1.4364825000000002E-3</v>
      </c>
    </row>
    <row r="55" spans="1:16" ht="15" customHeight="1" x14ac:dyDescent="0.25">
      <c r="A55" s="161" t="s">
        <v>72</v>
      </c>
      <c r="B55" s="162"/>
      <c r="C55" s="162"/>
      <c r="D55" s="162"/>
      <c r="E55" s="162"/>
      <c r="F55" s="162"/>
      <c r="G55" s="162"/>
      <c r="H55" s="162"/>
      <c r="I55" s="163"/>
      <c r="K55" s="38" t="s">
        <v>55</v>
      </c>
      <c r="L55" s="39">
        <v>624</v>
      </c>
      <c r="M55" s="38"/>
      <c r="N55" s="39">
        <v>9340</v>
      </c>
      <c r="O55" s="130">
        <v>1.1292295933889074</v>
      </c>
      <c r="P55" s="132">
        <v>2.3975529000000001E-3</v>
      </c>
    </row>
    <row r="56" spans="1:16" ht="15.75" x14ac:dyDescent="0.25">
      <c r="A56" s="161" t="s">
        <v>73</v>
      </c>
      <c r="B56" s="162"/>
      <c r="C56" s="162"/>
      <c r="D56" s="162"/>
      <c r="E56" s="162"/>
      <c r="F56" s="162"/>
      <c r="G56" s="162"/>
      <c r="H56" s="162"/>
      <c r="I56" s="163"/>
      <c r="K56" s="38" t="s">
        <v>55</v>
      </c>
      <c r="L56" s="39">
        <v>624</v>
      </c>
      <c r="M56" s="38" t="s">
        <v>33</v>
      </c>
      <c r="N56" s="39">
        <v>9346</v>
      </c>
      <c r="O56" s="130">
        <v>1.1718202813889071</v>
      </c>
      <c r="P56" s="132">
        <v>2.3975529000000001E-3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1.1512829690889073</v>
      </c>
      <c r="P57" s="132">
        <v>2.3975529000000001E-3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1.1440913399889072</v>
      </c>
      <c r="P58" s="134">
        <v>2.3975529000000001E-3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1.1751051937000001</v>
      </c>
      <c r="P59" s="140">
        <v>2.2432249709999998E-3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1.1458657458000001</v>
      </c>
      <c r="P60" s="142">
        <v>2.4507198999999999E-3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1.1884564337999999</v>
      </c>
      <c r="P61" s="137">
        <v>2.4507198999999999E-3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1.1679191215</v>
      </c>
      <c r="P62" s="143">
        <v>2.4507198999999999E-3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2015-03-05T19:52:47Z</cp:lastPrinted>
  <dcterms:created xsi:type="dcterms:W3CDTF">2003-10-29T19:43:33Z</dcterms:created>
  <dcterms:modified xsi:type="dcterms:W3CDTF">2015-08-28T17:17:37Z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-1791144090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