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17\Web stuff\"/>
    </mc:Choice>
  </mc:AlternateContent>
  <bookViews>
    <workbookView xWindow="360" yWindow="300" windowWidth="12120" windowHeight="9000"/>
  </bookViews>
  <sheets>
    <sheet name="Commercial" sheetId="1" r:id="rId1"/>
  </sheets>
  <definedNames>
    <definedName name="_xlnm.Print_Area" localSheetId="0">Commercial!$A$1:$P$86</definedName>
    <definedName name="_xlnm.Print_Area">Commercial!$A$1:$I$64</definedName>
  </definedNames>
  <calcPr calcId="171027"/>
</workbook>
</file>

<file path=xl/calcChain.xml><?xml version="1.0" encoding="utf-8"?>
<calcChain xmlns="http://schemas.openxmlformats.org/spreadsheetml/2006/main">
  <c r="E45" i="1" l="1"/>
  <c r="E35" i="1"/>
  <c r="G45" i="1" l="1"/>
  <c r="I11" i="1"/>
  <c r="I10" i="1"/>
  <c r="G19" i="1"/>
  <c r="I13" i="1" l="1"/>
  <c r="I19" i="1" s="1"/>
  <c r="I22" i="1" s="1"/>
  <c r="I45" i="1"/>
  <c r="I57" i="1" s="1"/>
  <c r="G50" i="1" l="1"/>
  <c r="I50" i="1" s="1"/>
  <c r="I58" i="1" s="1"/>
  <c r="I27" i="1"/>
  <c r="I28" i="1"/>
  <c r="I30" i="1" s="1"/>
  <c r="G35" i="1" s="1"/>
  <c r="I35" i="1" s="1"/>
  <c r="I55" i="1" s="1"/>
  <c r="G40" i="1"/>
  <c r="I40" i="1" s="1"/>
  <c r="I56" i="1" s="1"/>
  <c r="I60" i="1" l="1"/>
</calcChain>
</file>

<file path=xl/sharedStrings.xml><?xml version="1.0" encoding="utf-8"?>
<sst xmlns="http://schemas.openxmlformats.org/spreadsheetml/2006/main" count="190" uniqueCount="103">
  <si>
    <t>COMMERCIAL TAX COMPUTATION</t>
  </si>
  <si>
    <t>STEP 1:  CALCULATE THE NET TAX CAPACITY</t>
  </si>
  <si>
    <t>STEP 2:  CALCULATE THE FISCAL DISPARITY NET TAX CAPACITY</t>
  </si>
  <si>
    <t>X</t>
  </si>
  <si>
    <t>STEP 3:  CALCULATE THE LOCAL NET TAX CAPACITY</t>
  </si>
  <si>
    <t>STEP 4:  CALCULATE THE LOCAL TAX</t>
  </si>
  <si>
    <t>STEP 5:  CALCULATE THE FISCAL DISPARITY TAX</t>
  </si>
  <si>
    <t>STEP 6:  CALCULATE THE MARKET TAX</t>
  </si>
  <si>
    <t>STEP 7:  CALCULATE THE STATE GENERAL TAX</t>
  </si>
  <si>
    <t>STEP 8:  ADD LOCAL, FISCAL DISPARITY  &amp; STATE TAXES</t>
  </si>
  <si>
    <t>Plus:</t>
  </si>
  <si>
    <t>Note:</t>
  </si>
  <si>
    <t>1.5% x first $150,000 of Estimated Market Value</t>
  </si>
  <si>
    <t>2.0% x Estimated Market Value in excess of $150,000</t>
  </si>
  <si>
    <t>Total Net Tax Capacity  (RESULT FROM STEP 1)</t>
  </si>
  <si>
    <t>Total Net Tax Capacity (RESULT FROM STEP 1)</t>
  </si>
  <si>
    <t>Less:  Total Fiscal Disparity Net Tax Capacity (RESULT FROM STEP 2)</t>
  </si>
  <si>
    <t>Local Tax Payable =</t>
  </si>
  <si>
    <t>Fiscal Disparity Tax Payable =</t>
  </si>
  <si>
    <t>Market Tax Payable =</t>
  </si>
  <si>
    <t xml:space="preserve">State General Tax Payable = </t>
  </si>
  <si>
    <t>Local Tax</t>
  </si>
  <si>
    <t>Fiscal Dispartiy Tax</t>
  </si>
  <si>
    <t xml:space="preserve">Market Tax </t>
  </si>
  <si>
    <t>State General Tax</t>
  </si>
  <si>
    <t>This tax computation applies to Commercial/Industrial Property except contiguous Commercial/</t>
  </si>
  <si>
    <t>Industrial parcels owned by the same entity.</t>
  </si>
  <si>
    <t>Total Net Tax Capacity</t>
  </si>
  <si>
    <t>Total Fiscal Disparity Net Tax Capacity</t>
  </si>
  <si>
    <t>Total Local Net Tax Capacity</t>
  </si>
  <si>
    <t>Total COMMERCIAL PROPERTY Tax Payable</t>
  </si>
  <si>
    <t>multiplied by</t>
  </si>
  <si>
    <t>STEP 3</t>
  </si>
  <si>
    <t>STEP 2</t>
  </si>
  <si>
    <t>Taxable Market Value</t>
  </si>
  <si>
    <t>STEP 1</t>
  </si>
  <si>
    <t>=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</si>
  <si>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</si>
  <si>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</si>
  <si>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</si>
  <si>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</si>
  <si>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</si>
  <si>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</si>
  <si>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</si>
  <si>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</si>
  <si>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</si>
  <si>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</si>
  <si>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</si>
  <si>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</si>
  <si>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</si>
  <si>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</si>
  <si>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</si>
  <si>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</si>
  <si>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</si>
  <si>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</si>
  <si>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</si>
  <si>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</si>
  <si>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</si>
  <si>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</si>
  <si>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</si>
  <si>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</si>
  <si>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</si>
  <si>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</si>
  <si>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</si>
  <si>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</si>
  <si>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</si>
  <si>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</si>
  <si>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</si>
  <si>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</si>
  <si>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 xml:space="preserve">PROPERTY in District Code 7931 (Roseville - 623(C)) </t>
  </si>
  <si>
    <t>Enter Estimated Market Value:</t>
  </si>
  <si>
    <t xml:space="preserve">Fiscal Disparity Sharing Factor </t>
  </si>
  <si>
    <t>ENTER appropriate Ratio</t>
  </si>
  <si>
    <t xml:space="preserve">From Table 1 </t>
  </si>
  <si>
    <t>Arden Hills</t>
  </si>
  <si>
    <t>Blaine</t>
  </si>
  <si>
    <t>Fairgrounds</t>
  </si>
  <si>
    <t>Falcon Heights</t>
  </si>
  <si>
    <t>Gem Lake</t>
  </si>
  <si>
    <t>Lauderdale</t>
  </si>
  <si>
    <t>Little Canada</t>
  </si>
  <si>
    <t>Maplewood</t>
  </si>
  <si>
    <t>Mounds View</t>
  </si>
  <si>
    <t>New Brighton</t>
  </si>
  <si>
    <t>North Oaks</t>
  </si>
  <si>
    <t>North St. Paul</t>
  </si>
  <si>
    <t>Roseville</t>
  </si>
  <si>
    <t>St. Anthony</t>
  </si>
  <si>
    <t>St. Paul</t>
  </si>
  <si>
    <t>St. Paul Airport</t>
  </si>
  <si>
    <t>Shoreview</t>
  </si>
  <si>
    <t>Spring Lake Park</t>
  </si>
  <si>
    <t>Vadnais Heights</t>
  </si>
  <si>
    <t>White Bear Lake</t>
  </si>
  <si>
    <t>Town of White Bear</t>
  </si>
  <si>
    <t>TABLE 1</t>
  </si>
  <si>
    <t>FISCAL DISPARITY RATIOS</t>
  </si>
  <si>
    <t>For a different city, see instructions at bottom of page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</si>
  <si>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</si>
  <si>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</si>
  <si>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</si>
  <si>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</si>
  <si>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Example of tax computation for FINAL taxes payable in 2017 on a 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</si>
</sst>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$-409]#,##0"/>
    <numFmt numFmtId="165" formatCode="0.000%"/>
    <numFmt numFmtId="166" formatCode="[$$-409]#,##0.00"/>
    <numFmt numFmtId="167" formatCode="0.00000%"/>
    <numFmt numFmtId="168" formatCode="0.000000"/>
    <numFmt numFmtId="169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u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u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NumberFormat="1" applyFont="1" applyAlignment="1"/>
    <xf numFmtId="0" fontId="3" fillId="0" borderId="1" xfId="0" applyNumberFormat="1" applyFont="1" applyBorder="1" applyAlignment="1">
      <alignment horizontal="centerContinuous"/>
    </xf>
    <xf numFmtId="0" fontId="4" fillId="0" borderId="2" xfId="0" applyNumberFormat="1" applyFont="1" applyBorder="1" applyAlignment="1">
      <alignment horizontal="centerContinuous"/>
    </xf>
    <xf numFmtId="0" fontId="5" fillId="0" borderId="3" xfId="0" applyNumberFormat="1" applyFont="1" applyBorder="1" applyAlignment="1"/>
    <xf numFmtId="0" fontId="5" fillId="0" borderId="2" xfId="0" applyNumberFormat="1" applyFont="1" applyBorder="1" applyAlignment="1"/>
    <xf numFmtId="0" fontId="5" fillId="0" borderId="0" xfId="0" applyNumberFormat="1" applyFont="1" applyAlignment="1"/>
    <xf numFmtId="0" fontId="6" fillId="0" borderId="0" xfId="0" applyNumberFormat="1" applyFont="1" applyAlignment="1"/>
    <xf numFmtId="164" fontId="5" fillId="0" borderId="0" xfId="0" applyNumberFormat="1" applyFont="1" applyAlignment="1"/>
    <xf numFmtId="3" fontId="5" fillId="0" borderId="0" xfId="0" applyNumberFormat="1" applyFont="1" applyAlignment="1"/>
    <xf numFmtId="0" fontId="5" fillId="0" borderId="4" xfId="0" applyNumberFormat="1" applyFont="1" applyBorder="1" applyAlignment="1"/>
    <xf numFmtId="164" fontId="5" fillId="0" borderId="5" xfId="0" applyNumberFormat="1" applyFont="1" applyBorder="1" applyAlignment="1"/>
    <xf numFmtId="0" fontId="5" fillId="0" borderId="0" xfId="0" applyNumberFormat="1" applyFont="1" applyAlignment="1">
      <alignment horizontal="center"/>
    </xf>
    <xf numFmtId="0" fontId="5" fillId="0" borderId="5" xfId="0" applyNumberFormat="1" applyFont="1" applyBorder="1" applyAlignment="1"/>
    <xf numFmtId="0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166" fontId="5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7" fontId="5" fillId="0" borderId="0" xfId="0" applyNumberFormat="1" applyFont="1" applyAlignment="1"/>
    <xf numFmtId="0" fontId="5" fillId="0" borderId="0" xfId="0" applyNumberFormat="1" applyFont="1" applyAlignment="1">
      <alignment horizontal="right"/>
    </xf>
    <xf numFmtId="0" fontId="0" fillId="0" borderId="0" xfId="0" applyNumberFormat="1"/>
    <xf numFmtId="166" fontId="6" fillId="0" borderId="0" xfId="0" applyNumberFormat="1" applyFont="1" applyAlignment="1"/>
    <xf numFmtId="0" fontId="8" fillId="0" borderId="0" xfId="0" applyNumberFormat="1" applyFont="1" applyAlignment="1"/>
    <xf numFmtId="169" fontId="9" fillId="2" borderId="16" xfId="0" applyNumberFormat="1" applyFont="1" applyFill="1" applyBorder="1" applyAlignment="1"/>
    <xf numFmtId="165" fontId="5" fillId="2" borderId="8" xfId="0" applyNumberFormat="1" applyFont="1" applyFill="1" applyBorder="1" applyAlignment="1"/>
    <xf numFmtId="167" fontId="5" fillId="2" borderId="8" xfId="0" applyNumberFormat="1" applyFont="1" applyFill="1" applyBorder="1" applyAlignment="1"/>
    <xf numFmtId="165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10" fillId="0" borderId="0" xfId="0" applyNumberFormat="1" applyFont="1" applyAlignment="1"/>
    <xf numFmtId="0" fontId="0" fillId="0" borderId="6" xfId="0" applyBorder="1"/>
    <xf numFmtId="0" fontId="0" fillId="0" borderId="17" xfId="0" applyBorder="1"/>
    <xf numFmtId="0" fontId="0" fillId="0" borderId="7" xfId="0" applyBorder="1"/>
    <xf numFmtId="0" fontId="11" fillId="0" borderId="0" xfId="0" applyNumberFormat="1" applyFont="1" applyFill="1" applyBorder="1" applyAlignment="1"/>
    <xf numFmtId="168" fontId="5" fillId="2" borderId="8" xfId="0" applyNumberFormat="1" applyFont="1" applyFill="1" applyBorder="1" applyAlignment="1"/>
    <xf numFmtId="0" fontId="10" fillId="0" borderId="2" xfId="0" applyNumberFormat="1" applyFont="1" applyBorder="1" applyAlignment="1"/>
    <xf numFmtId="0" fontId="2" fillId="0" borderId="0" xfId="0" applyFont="1" applyAlignment="1"/>
    <xf numFmtId="0" fontId="12" fillId="0" borderId="8" xfId="0" applyFont="1" applyBorder="1"/>
    <xf numFmtId="0" fontId="12" fillId="0" borderId="8" xfId="0" applyFont="1" applyBorder="1" applyAlignment="1">
      <alignment horizontal="center"/>
    </xf>
    <xf numFmtId="165" fontId="13" fillId="0" borderId="7" xfId="1" applyNumberFormat="1" applyFont="1" applyBorder="1"/>
    <xf numFmtId="167" fontId="13" fillId="0" borderId="13" xfId="1" applyNumberFormat="1" applyFont="1" applyBorder="1"/>
    <xf numFmtId="165" fontId="13" fillId="0" borderId="8" xfId="1" applyNumberFormat="1" applyFont="1" applyBorder="1"/>
    <xf numFmtId="167" fontId="13" fillId="0" borderId="9" xfId="1" applyNumberFormat="1" applyFont="1" applyBorder="1"/>
    <xf numFmtId="165" fontId="13" fillId="0" borderId="10" xfId="1" applyNumberFormat="1" applyFont="1" applyBorder="1"/>
    <xf numFmtId="167" fontId="13" fillId="0" borderId="11" xfId="1" applyNumberFormat="1" applyFont="1" applyBorder="1"/>
    <xf numFmtId="165" fontId="13" fillId="0" borderId="14" xfId="1" applyNumberFormat="1" applyFont="1" applyBorder="1"/>
    <xf numFmtId="167" fontId="13" fillId="0" borderId="15" xfId="1" applyNumberFormat="1" applyFont="1" applyBorder="1"/>
    <xf numFmtId="165" fontId="12" fillId="0" borderId="14" xfId="0" applyNumberFormat="1" applyFont="1" applyBorder="1"/>
    <xf numFmtId="167" fontId="12" fillId="0" borderId="15" xfId="0" applyNumberFormat="1" applyFont="1" applyBorder="1"/>
    <xf numFmtId="0" fontId="12" fillId="0" borderId="8" xfId="0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165" fontId="13" fillId="0" borderId="7" xfId="1" applyNumberFormat="1" applyFont="1" applyFill="1" applyBorder="1"/>
    <xf numFmtId="167" fontId="13" fillId="0" borderId="13" xfId="1" applyNumberFormat="1" applyFont="1" applyFill="1" applyBorder="1"/>
    <xf numFmtId="0" fontId="12" fillId="3" borderId="8" xfId="0" applyFont="1" applyFill="1" applyBorder="1"/>
    <xf numFmtId="0" fontId="12" fillId="3" borderId="8" xfId="0" applyFont="1" applyFill="1" applyBorder="1" applyAlignment="1">
      <alignment horizontal="center"/>
    </xf>
    <xf numFmtId="165" fontId="13" fillId="3" borderId="7" xfId="1" applyNumberFormat="1" applyFont="1" applyFill="1" applyBorder="1"/>
    <xf numFmtId="167" fontId="13" fillId="3" borderId="13" xfId="1" applyNumberFormat="1" applyFont="1" applyFill="1" applyBorder="1"/>
    <xf numFmtId="0" fontId="12" fillId="0" borderId="8" xfId="0" applyNumberFormat="1" applyFont="1" applyBorder="1" applyAlignment="1"/>
    <xf numFmtId="0" fontId="12" fillId="0" borderId="8" xfId="0" applyNumberFormat="1" applyFont="1" applyBorder="1" applyAlignment="1">
      <alignment horizontal="center"/>
    </xf>
    <xf numFmtId="165" fontId="13" fillId="0" borderId="28" xfId="1" applyNumberFormat="1" applyFont="1" applyFill="1" applyBorder="1"/>
    <xf numFmtId="167" fontId="13" fillId="0" borderId="29" xfId="1" applyNumberFormat="1" applyFont="1" applyFill="1" applyBorder="1"/>
    <xf numFmtId="167" fontId="13" fillId="0" borderId="30" xfId="1" applyNumberFormat="1" applyFont="1" applyBorder="1"/>
    <xf numFmtId="165" fontId="13" fillId="0" borderId="18" xfId="1" applyNumberFormat="1" applyFont="1" applyBorder="1"/>
    <xf numFmtId="167" fontId="13" fillId="0" borderId="12" xfId="1" applyNumberFormat="1" applyFont="1" applyBorder="1"/>
    <xf numFmtId="0" fontId="0" fillId="3" borderId="6" xfId="0" applyFill="1" applyBorder="1"/>
    <xf numFmtId="168" fontId="1" fillId="0" borderId="6" xfId="1" applyNumberFormat="1" applyBorder="1"/>
    <xf numFmtId="168" fontId="1" fillId="0" borderId="17" xfId="1" applyNumberFormat="1" applyBorder="1"/>
    <xf numFmtId="168" fontId="1" fillId="0" borderId="7" xfId="1" applyNumberFormat="1" applyBorder="1"/>
    <xf numFmtId="168" fontId="1" fillId="3" borderId="6" xfId="1" applyNumberFormat="1" applyFill="1" applyBorder="1"/>
    <xf numFmtId="0" fontId="10" fillId="2" borderId="19" xfId="0" applyNumberFormat="1" applyFont="1" applyFill="1" applyBorder="1" applyAlignment="1">
      <alignment horizontal="left" wrapText="1"/>
    </xf>
    <xf numFmtId="0" fontId="10" fillId="2" borderId="0" xfId="0" applyNumberFormat="1" applyFont="1" applyFill="1" applyBorder="1" applyAlignment="1">
      <alignment horizontal="left" wrapText="1"/>
    </xf>
    <xf numFmtId="0" fontId="10" fillId="2" borderId="20" xfId="0" applyNumberFormat="1" applyFont="1" applyFill="1" applyBorder="1" applyAlignment="1">
      <alignment horizontal="left" wrapText="1"/>
    </xf>
    <xf numFmtId="0" fontId="10" fillId="2" borderId="21" xfId="0" applyNumberFormat="1" applyFont="1" applyFill="1" applyBorder="1" applyAlignment="1">
      <alignment horizontal="left" wrapText="1"/>
    </xf>
    <xf numFmtId="0" fontId="10" fillId="2" borderId="22" xfId="0" applyNumberFormat="1" applyFont="1" applyFill="1" applyBorder="1" applyAlignment="1">
      <alignment horizontal="left" wrapText="1"/>
    </xf>
    <xf numFmtId="0" fontId="10" fillId="2" borderId="23" xfId="0" applyNumberFormat="1" applyFont="1" applyFill="1" applyBorder="1" applyAlignment="1">
      <alignment horizontal="left" wrapText="1"/>
    </xf>
    <xf numFmtId="165" fontId="7" fillId="0" borderId="18" xfId="0" applyNumberFormat="1" applyFont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0" fontId="10" fillId="2" borderId="25" xfId="0" applyNumberFormat="1" applyFont="1" applyFill="1" applyBorder="1" applyAlignment="1">
      <alignment horizontal="left" wrapText="1"/>
    </xf>
    <xf numFmtId="0" fontId="10" fillId="2" borderId="26" xfId="0" applyNumberFormat="1" applyFont="1" applyFill="1" applyBorder="1" applyAlignment="1">
      <alignment horizontal="left" wrapText="1"/>
    </xf>
    <xf numFmtId="0" fontId="10" fillId="2" borderId="27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showOutlineSymbols="0" view="pageBreakPreview" zoomScale="80" zoomScaleNormal="100" zoomScaleSheetLayoutView="80" workbookViewId="0">
      <selection activeCell="I6" sqref="I6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12.33203125" style="1" customWidth="1"/>
    <col min="7" max="7" width="9.6640625" style="1" customWidth="1"/>
    <col min="8" max="8" width="5.6640625" style="1" customWidth="1"/>
    <col min="9" max="10" width="11.6640625" style="1" customWidth="1"/>
    <col min="11" max="11" width="22" style="1" customWidth="1"/>
    <col min="12" max="12" width="8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6384" width="9.6640625" style="1"/>
  </cols>
  <sheetData>
    <row r="1" spans="1:16" ht="24" thickBot="1" x14ac:dyDescent="0.4">
      <c r="A1" s="2" t="s">
        <v>0</v>
      </c>
      <c r="B1" s="3"/>
      <c r="C1" s="3"/>
      <c r="D1" s="3"/>
      <c r="E1" s="3"/>
      <c r="F1" s="3"/>
      <c r="G1" s="3"/>
      <c r="H1" s="3"/>
      <c r="I1" s="3"/>
      <c r="J1" s="4"/>
      <c r="K1" s="36" t="s">
        <v>37</v>
      </c>
      <c r="L1" s="37">
        <v>621</v>
      </c>
      <c r="M1" s="36" t="s">
        <v>38</v>
      </c>
      <c r="N1" s="37">
        <v>2517</v>
      </c>
      <c r="O1" s="38">
        <v>1.1692383547</v>
      </c>
      <c r="P1" s="39">
        <v>2.0711861840000002E-3</v>
      </c>
    </row>
    <row r="2" spans="1:16" ht="15.75" x14ac:dyDescent="0.25">
      <c r="A2" s="5"/>
      <c r="B2" s="5"/>
      <c r="C2" s="34" t="s">
        <v>97</v>
      </c>
      <c r="D2" s="5"/>
      <c r="E2" s="5"/>
      <c r="F2" s="5"/>
      <c r="G2" s="5"/>
      <c r="H2" s="5"/>
      <c r="I2" s="5"/>
      <c r="J2" s="6"/>
      <c r="K2" s="36" t="s">
        <v>37</v>
      </c>
      <c r="L2" s="37">
        <v>621</v>
      </c>
      <c r="M2" s="36" t="s">
        <v>39</v>
      </c>
      <c r="N2" s="37">
        <v>2518</v>
      </c>
      <c r="O2" s="40">
        <v>1.1692383547</v>
      </c>
      <c r="P2" s="41">
        <v>2.0711861840000002E-3</v>
      </c>
    </row>
    <row r="3" spans="1:16" ht="15.75" thickBot="1" x14ac:dyDescent="0.25">
      <c r="A3" s="1" t="s">
        <v>102</v>
      </c>
      <c r="B3" s="6"/>
      <c r="C3" s="6"/>
      <c r="D3" s="6"/>
      <c r="E3" s="6"/>
      <c r="F3" s="6"/>
      <c r="G3" s="6"/>
      <c r="H3" s="6"/>
      <c r="I3" s="6"/>
      <c r="J3" s="6"/>
      <c r="K3" s="36" t="s">
        <v>37</v>
      </c>
      <c r="L3" s="37">
        <v>623</v>
      </c>
      <c r="M3" s="36" t="s">
        <v>38</v>
      </c>
      <c r="N3" s="37">
        <v>2537</v>
      </c>
      <c r="O3" s="42">
        <v>1.1051313054</v>
      </c>
      <c r="P3" s="43">
        <v>1.9349516000000001E-3</v>
      </c>
    </row>
    <row r="4" spans="1:16" ht="15.75" thickBot="1" x14ac:dyDescent="0.25">
      <c r="A4" s="6" t="s">
        <v>69</v>
      </c>
      <c r="B4" s="6"/>
      <c r="C4" s="6"/>
      <c r="D4" s="6"/>
      <c r="E4" s="6"/>
      <c r="F4" s="6"/>
      <c r="G4" s="6"/>
      <c r="H4" s="6"/>
      <c r="I4" s="6"/>
      <c r="J4" s="6"/>
      <c r="K4" s="36" t="s">
        <v>40</v>
      </c>
      <c r="L4" s="37">
        <v>621</v>
      </c>
      <c r="M4" s="36" t="s">
        <v>38</v>
      </c>
      <c r="N4" s="37">
        <v>2917</v>
      </c>
      <c r="O4" s="44">
        <v>1.2569681079000001</v>
      </c>
      <c r="P4" s="45">
        <v>2.0711861840000002E-3</v>
      </c>
    </row>
    <row r="5" spans="1:16" ht="15.75" thickBo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36" t="s">
        <v>41</v>
      </c>
      <c r="L5" s="37">
        <v>623</v>
      </c>
      <c r="M5" s="36" t="s">
        <v>42</v>
      </c>
      <c r="N5" s="37">
        <v>3031</v>
      </c>
      <c r="O5" s="38">
        <v>0.83412990740000004</v>
      </c>
      <c r="P5" s="39">
        <v>1.9349516000000001E-3</v>
      </c>
    </row>
    <row r="6" spans="1:16" ht="21" thickBot="1" x14ac:dyDescent="0.35">
      <c r="A6" s="6"/>
      <c r="B6" s="22" t="s">
        <v>70</v>
      </c>
      <c r="C6" s="6"/>
      <c r="D6" s="6"/>
      <c r="E6" s="6"/>
      <c r="F6" s="6"/>
      <c r="G6" s="6"/>
      <c r="H6" s="6"/>
      <c r="I6" s="23">
        <v>1000000</v>
      </c>
      <c r="J6" s="6"/>
      <c r="K6" s="36" t="s">
        <v>41</v>
      </c>
      <c r="L6" s="37">
        <v>625</v>
      </c>
      <c r="M6" s="36" t="s">
        <v>42</v>
      </c>
      <c r="N6" s="37">
        <v>3051</v>
      </c>
      <c r="O6" s="42">
        <v>1.0537525935530001</v>
      </c>
      <c r="P6" s="43">
        <v>1.3670093000000001E-3</v>
      </c>
    </row>
    <row r="7" spans="1:16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36" t="s">
        <v>43</v>
      </c>
      <c r="L7" s="37">
        <v>623</v>
      </c>
      <c r="M7" s="36" t="s">
        <v>42</v>
      </c>
      <c r="N7" s="37">
        <v>3331</v>
      </c>
      <c r="O7" s="38">
        <v>1.0975454694</v>
      </c>
      <c r="P7" s="39">
        <v>1.9349516000000001E-3</v>
      </c>
    </row>
    <row r="8" spans="1:16" ht="16.5" thickBot="1" x14ac:dyDescent="0.3">
      <c r="A8" s="7" t="s">
        <v>1</v>
      </c>
      <c r="B8" s="6"/>
      <c r="C8" s="6"/>
      <c r="D8" s="6"/>
      <c r="E8" s="6"/>
      <c r="F8" s="6"/>
      <c r="G8" s="6"/>
      <c r="H8" s="6"/>
      <c r="I8" s="6"/>
      <c r="J8" s="6"/>
      <c r="K8" s="36" t="s">
        <v>43</v>
      </c>
      <c r="L8" s="37">
        <v>623</v>
      </c>
      <c r="M8" s="36" t="s">
        <v>38</v>
      </c>
      <c r="N8" s="37">
        <v>3337</v>
      </c>
      <c r="O8" s="42">
        <v>1.0964366206</v>
      </c>
      <c r="P8" s="43">
        <v>1.9349516000000001E-3</v>
      </c>
    </row>
    <row r="9" spans="1:16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36" t="s">
        <v>44</v>
      </c>
      <c r="L9" s="37">
        <v>624</v>
      </c>
      <c r="M9" s="36"/>
      <c r="N9" s="37">
        <v>3740</v>
      </c>
      <c r="O9" s="38">
        <v>1.2701017757000002</v>
      </c>
      <c r="P9" s="39">
        <v>2.2996229000000002E-3</v>
      </c>
    </row>
    <row r="10" spans="1:16" ht="15.75" thickBot="1" x14ac:dyDescent="0.25">
      <c r="A10" s="6"/>
      <c r="B10" s="6" t="s">
        <v>12</v>
      </c>
      <c r="C10" s="6"/>
      <c r="D10" s="6"/>
      <c r="E10" s="6"/>
      <c r="F10" s="6"/>
      <c r="G10" s="6"/>
      <c r="H10" s="6"/>
      <c r="I10" s="8">
        <f>IF(I6&gt;150000,2250,ROUND(I6*1.5%,0))</f>
        <v>2250</v>
      </c>
      <c r="J10" s="6"/>
      <c r="K10" s="36" t="s">
        <v>44</v>
      </c>
      <c r="L10" s="37">
        <v>624</v>
      </c>
      <c r="M10" s="36" t="s">
        <v>45</v>
      </c>
      <c r="N10" s="37">
        <v>3746</v>
      </c>
      <c r="O10" s="42">
        <v>1.3082326490000002</v>
      </c>
      <c r="P10" s="43">
        <v>2.2996229000000002E-3</v>
      </c>
    </row>
    <row r="11" spans="1:16" x14ac:dyDescent="0.2">
      <c r="A11" s="6"/>
      <c r="B11" s="6" t="s">
        <v>13</v>
      </c>
      <c r="C11" s="6"/>
      <c r="D11" s="6"/>
      <c r="E11" s="6"/>
      <c r="F11" s="6"/>
      <c r="G11" s="6"/>
      <c r="H11" s="6"/>
      <c r="I11" s="9">
        <f>IF(I6&lt;=150000,0,ROUND((I6-150000)*0.02,0))</f>
        <v>17000</v>
      </c>
      <c r="J11" s="6"/>
      <c r="K11" s="36" t="s">
        <v>46</v>
      </c>
      <c r="L11" s="37">
        <v>623</v>
      </c>
      <c r="M11" s="36" t="s">
        <v>42</v>
      </c>
      <c r="N11" s="37">
        <v>4731</v>
      </c>
      <c r="O11" s="38">
        <v>1.1209057042000001</v>
      </c>
      <c r="P11" s="39">
        <v>1.9349516000000001E-3</v>
      </c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10"/>
      <c r="J12" s="6"/>
      <c r="K12" s="36" t="s">
        <v>46</v>
      </c>
      <c r="L12" s="37">
        <v>623</v>
      </c>
      <c r="M12" s="36" t="s">
        <v>47</v>
      </c>
      <c r="N12" s="37">
        <v>4732</v>
      </c>
      <c r="O12" s="40">
        <v>1.1200916046000002</v>
      </c>
      <c r="P12" s="41">
        <v>1.9349516000000001E-3</v>
      </c>
    </row>
    <row r="13" spans="1:16" ht="15.75" thickBot="1" x14ac:dyDescent="0.25">
      <c r="A13" s="6"/>
      <c r="B13" s="6"/>
      <c r="C13" s="6"/>
      <c r="D13" s="6" t="s">
        <v>27</v>
      </c>
      <c r="E13" s="6"/>
      <c r="F13" s="6"/>
      <c r="G13" s="6"/>
      <c r="H13" s="6"/>
      <c r="I13" s="8">
        <f>SUM(I10:I11)</f>
        <v>19250</v>
      </c>
      <c r="J13" s="6"/>
      <c r="K13" s="36" t="s">
        <v>46</v>
      </c>
      <c r="L13" s="37">
        <v>623</v>
      </c>
      <c r="M13" s="36" t="s">
        <v>38</v>
      </c>
      <c r="N13" s="37">
        <v>4737</v>
      </c>
      <c r="O13" s="42">
        <v>1.1197968554000002</v>
      </c>
      <c r="P13" s="43">
        <v>1.9349516000000001E-3</v>
      </c>
    </row>
    <row r="14" spans="1:16" ht="15.75" thickTop="1" x14ac:dyDescent="0.2">
      <c r="A14" s="6"/>
      <c r="B14" s="6"/>
      <c r="C14" s="6"/>
      <c r="D14" s="6"/>
      <c r="E14" s="6"/>
      <c r="F14" s="6"/>
      <c r="G14" s="6"/>
      <c r="H14" s="6"/>
      <c r="I14" s="11"/>
      <c r="J14" s="6"/>
      <c r="K14" s="36" t="s">
        <v>48</v>
      </c>
      <c r="L14" s="37">
        <v>623</v>
      </c>
      <c r="M14" s="36" t="s">
        <v>45</v>
      </c>
      <c r="N14" s="37">
        <v>5336</v>
      </c>
      <c r="O14" s="38">
        <v>1.1403282937000001</v>
      </c>
      <c r="P14" s="39">
        <v>1.9349516000000001E-3</v>
      </c>
    </row>
    <row r="15" spans="1:16" ht="15.75" thickBo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36" t="s">
        <v>48</v>
      </c>
      <c r="L15" s="37">
        <v>624</v>
      </c>
      <c r="M15" s="36" t="s">
        <v>45</v>
      </c>
      <c r="N15" s="37">
        <v>5346</v>
      </c>
      <c r="O15" s="42">
        <v>1.1861481636</v>
      </c>
      <c r="P15" s="43">
        <v>2.2996229000000002E-3</v>
      </c>
    </row>
    <row r="16" spans="1:16" ht="15.75" x14ac:dyDescent="0.25">
      <c r="A16" s="7" t="s">
        <v>2</v>
      </c>
      <c r="B16" s="6"/>
      <c r="C16" s="6"/>
      <c r="D16" s="6"/>
      <c r="E16" s="6"/>
      <c r="F16" s="6"/>
      <c r="G16" s="6"/>
      <c r="H16" s="6"/>
      <c r="I16" s="8"/>
      <c r="J16" s="6"/>
      <c r="K16" s="36" t="s">
        <v>49</v>
      </c>
      <c r="L16" s="37">
        <v>622</v>
      </c>
      <c r="M16" s="36" t="s">
        <v>50</v>
      </c>
      <c r="N16" s="37">
        <v>5725</v>
      </c>
      <c r="O16" s="38">
        <v>1.4706540098000001</v>
      </c>
      <c r="P16" s="39">
        <v>2.2356952999999999E-3</v>
      </c>
    </row>
    <row r="17" spans="1:16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36" t="s">
        <v>49</v>
      </c>
      <c r="L17" s="37">
        <v>622</v>
      </c>
      <c r="M17" s="36" t="s">
        <v>45</v>
      </c>
      <c r="N17" s="37">
        <v>5726</v>
      </c>
      <c r="O17" s="40">
        <v>1.4706540098000001</v>
      </c>
      <c r="P17" s="41">
        <v>2.2356952999999999E-3</v>
      </c>
    </row>
    <row r="18" spans="1:16" x14ac:dyDescent="0.2">
      <c r="A18" s="6"/>
      <c r="B18" s="6" t="s">
        <v>14</v>
      </c>
      <c r="C18" s="6"/>
      <c r="D18" s="6"/>
      <c r="E18" s="6"/>
      <c r="F18" s="6"/>
      <c r="G18" s="6"/>
      <c r="H18" s="6"/>
      <c r="I18" s="6"/>
      <c r="J18" s="6"/>
      <c r="K18" s="36" t="s">
        <v>49</v>
      </c>
      <c r="L18" s="37">
        <v>622</v>
      </c>
      <c r="M18" s="36" t="s">
        <v>51</v>
      </c>
      <c r="N18" s="37">
        <v>5729</v>
      </c>
      <c r="O18" s="40">
        <v>1.4489482215</v>
      </c>
      <c r="P18" s="41">
        <v>2.2356952999999999E-3</v>
      </c>
    </row>
    <row r="19" spans="1:16" ht="15.75" x14ac:dyDescent="0.25">
      <c r="A19" s="12" t="s">
        <v>3</v>
      </c>
      <c r="B19" s="6" t="s">
        <v>71</v>
      </c>
      <c r="C19" s="6"/>
      <c r="D19" s="6"/>
      <c r="E19" s="28" t="s">
        <v>72</v>
      </c>
      <c r="F19" s="28"/>
      <c r="G19" s="33">
        <f>L75</f>
        <v>0.32856299999999999</v>
      </c>
      <c r="H19" s="6"/>
      <c r="I19" s="8">
        <f>ROUND(I13*G19,0)</f>
        <v>6325</v>
      </c>
      <c r="J19" s="6"/>
      <c r="K19" s="36" t="s">
        <v>49</v>
      </c>
      <c r="L19" s="37">
        <v>623</v>
      </c>
      <c r="M19" s="36"/>
      <c r="N19" s="37">
        <v>5730</v>
      </c>
      <c r="O19" s="40">
        <v>1.2856435273</v>
      </c>
      <c r="P19" s="41">
        <v>2.0116734E-3</v>
      </c>
    </row>
    <row r="20" spans="1:16" ht="15.75" x14ac:dyDescent="0.25">
      <c r="A20" s="12"/>
      <c r="B20" s="6"/>
      <c r="C20" s="6"/>
      <c r="D20" s="6"/>
      <c r="E20" s="28" t="s">
        <v>73</v>
      </c>
      <c r="F20" s="28"/>
      <c r="G20" s="27"/>
      <c r="H20" s="6"/>
      <c r="I20" s="8"/>
      <c r="J20" s="6"/>
      <c r="K20" s="36" t="s">
        <v>49</v>
      </c>
      <c r="L20" s="37">
        <v>623</v>
      </c>
      <c r="M20" s="36" t="s">
        <v>42</v>
      </c>
      <c r="N20" s="37">
        <v>5731</v>
      </c>
      <c r="O20" s="40">
        <v>1.3066053636999999</v>
      </c>
      <c r="P20" s="41">
        <v>2.0116734E-3</v>
      </c>
    </row>
    <row r="21" spans="1:16" x14ac:dyDescent="0.2">
      <c r="A21" s="12"/>
      <c r="B21" s="6"/>
      <c r="C21" s="6"/>
      <c r="D21" s="6"/>
      <c r="E21" s="6"/>
      <c r="F21" s="6"/>
      <c r="G21" s="6"/>
      <c r="H21" s="6"/>
      <c r="I21" s="10"/>
      <c r="J21" s="6"/>
      <c r="K21" s="36" t="s">
        <v>49</v>
      </c>
      <c r="L21" s="37">
        <v>623</v>
      </c>
      <c r="M21" s="36" t="s">
        <v>45</v>
      </c>
      <c r="N21" s="37">
        <v>5736</v>
      </c>
      <c r="O21" s="40">
        <v>1.3237744006000001</v>
      </c>
      <c r="P21" s="41">
        <v>2.0116734E-3</v>
      </c>
    </row>
    <row r="22" spans="1:16" ht="15.75" thickBot="1" x14ac:dyDescent="0.25">
      <c r="A22" s="6"/>
      <c r="B22" s="6"/>
      <c r="C22" s="6"/>
      <c r="D22" s="6" t="s">
        <v>28</v>
      </c>
      <c r="E22" s="6"/>
      <c r="F22" s="6"/>
      <c r="G22" s="6"/>
      <c r="H22" s="6"/>
      <c r="I22" s="8">
        <f>SUM(I19:I19)</f>
        <v>6325</v>
      </c>
      <c r="J22" s="6"/>
      <c r="K22" s="36" t="s">
        <v>49</v>
      </c>
      <c r="L22" s="37">
        <v>624</v>
      </c>
      <c r="M22" s="36" t="s">
        <v>45</v>
      </c>
      <c r="N22" s="37">
        <v>5746</v>
      </c>
      <c r="O22" s="42">
        <v>1.3695942704999999</v>
      </c>
      <c r="P22" s="43">
        <v>2.3763447000000001E-3</v>
      </c>
    </row>
    <row r="23" spans="1:16" ht="15.75" thickTop="1" x14ac:dyDescent="0.2">
      <c r="A23" s="6"/>
      <c r="B23" s="6"/>
      <c r="C23" s="6"/>
      <c r="D23" s="6"/>
      <c r="E23" s="6"/>
      <c r="F23" s="6"/>
      <c r="G23" s="6"/>
      <c r="H23" s="6"/>
      <c r="I23" s="11"/>
      <c r="J23" s="6"/>
      <c r="K23" s="36" t="s">
        <v>52</v>
      </c>
      <c r="L23" s="37">
        <v>621</v>
      </c>
      <c r="M23" s="36" t="s">
        <v>38</v>
      </c>
      <c r="N23" s="37">
        <v>5917</v>
      </c>
      <c r="O23" s="38">
        <v>1.2769215524000002</v>
      </c>
      <c r="P23" s="39">
        <v>2.2783600840000002E-3</v>
      </c>
    </row>
    <row r="24" spans="1:16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36" t="s">
        <v>53</v>
      </c>
      <c r="L24" s="37">
        <v>621</v>
      </c>
      <c r="M24" s="36" t="s">
        <v>54</v>
      </c>
      <c r="N24" s="37">
        <v>6308</v>
      </c>
      <c r="O24" s="40">
        <v>1.3319159280999999</v>
      </c>
      <c r="P24" s="41">
        <v>2.0711861840000002E-3</v>
      </c>
    </row>
    <row r="25" spans="1:16" ht="15.75" x14ac:dyDescent="0.25">
      <c r="A25" s="7" t="s">
        <v>4</v>
      </c>
      <c r="B25" s="6"/>
      <c r="C25" s="6"/>
      <c r="D25" s="6"/>
      <c r="E25" s="6"/>
      <c r="F25" s="6"/>
      <c r="G25" s="6"/>
      <c r="H25" s="6"/>
      <c r="I25" s="6"/>
      <c r="J25" s="6"/>
      <c r="K25" s="36" t="s">
        <v>53</v>
      </c>
      <c r="L25" s="37">
        <v>621</v>
      </c>
      <c r="M25" s="36" t="s">
        <v>38</v>
      </c>
      <c r="N25" s="37">
        <v>6317</v>
      </c>
      <c r="O25" s="40">
        <v>1.2654993760000002</v>
      </c>
      <c r="P25" s="41">
        <v>2.0711861840000002E-3</v>
      </c>
    </row>
    <row r="26" spans="1:1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36" t="s">
        <v>53</v>
      </c>
      <c r="L26" s="37">
        <v>621</v>
      </c>
      <c r="M26" s="36" t="s">
        <v>55</v>
      </c>
      <c r="N26" s="37">
        <v>6318</v>
      </c>
      <c r="O26" s="40">
        <v>1.3058010523000001</v>
      </c>
      <c r="P26" s="41">
        <v>2.0711861840000002E-3</v>
      </c>
    </row>
    <row r="27" spans="1:16" ht="15.75" thickBot="1" x14ac:dyDescent="0.25">
      <c r="A27" s="6"/>
      <c r="B27" s="6" t="s">
        <v>15</v>
      </c>
      <c r="C27" s="6"/>
      <c r="D27" s="6"/>
      <c r="E27" s="6"/>
      <c r="F27" s="6"/>
      <c r="G27" s="6"/>
      <c r="H27" s="6"/>
      <c r="I27" s="8">
        <f>I13</f>
        <v>19250</v>
      </c>
      <c r="J27" s="6"/>
      <c r="K27" s="36" t="s">
        <v>53</v>
      </c>
      <c r="L27" s="37">
        <v>282</v>
      </c>
      <c r="M27" s="36" t="s">
        <v>38</v>
      </c>
      <c r="N27" s="37">
        <v>6387</v>
      </c>
      <c r="O27" s="42">
        <v>1.3467287075000001</v>
      </c>
      <c r="P27" s="43">
        <v>2.8719000000000001E-3</v>
      </c>
    </row>
    <row r="28" spans="1:16" x14ac:dyDescent="0.2">
      <c r="A28" s="6"/>
      <c r="B28" s="6" t="s">
        <v>16</v>
      </c>
      <c r="C28" s="6"/>
      <c r="D28" s="6"/>
      <c r="E28" s="6"/>
      <c r="F28" s="6"/>
      <c r="G28" s="6"/>
      <c r="H28" s="6"/>
      <c r="I28" s="9">
        <f>-I19</f>
        <v>-6325</v>
      </c>
      <c r="J28" s="6"/>
      <c r="K28" s="36" t="s">
        <v>56</v>
      </c>
      <c r="L28" s="37">
        <v>621</v>
      </c>
      <c r="M28" s="36"/>
      <c r="N28" s="37">
        <v>6710</v>
      </c>
      <c r="O28" s="38">
        <v>0.97774599160000009</v>
      </c>
      <c r="P28" s="39">
        <v>2.0711861840000002E-3</v>
      </c>
    </row>
    <row r="29" spans="1:16" ht="15.75" thickBot="1" x14ac:dyDescent="0.25">
      <c r="A29" s="6"/>
      <c r="B29" s="6"/>
      <c r="C29" s="6"/>
      <c r="D29" s="6"/>
      <c r="E29" s="6"/>
      <c r="F29" s="6"/>
      <c r="G29" s="6"/>
      <c r="H29" s="6"/>
      <c r="I29" s="10"/>
      <c r="J29" s="6"/>
      <c r="K29" s="36" t="s">
        <v>56</v>
      </c>
      <c r="L29" s="37">
        <v>624</v>
      </c>
      <c r="M29" s="36"/>
      <c r="N29" s="37">
        <v>6740</v>
      </c>
      <c r="O29" s="42">
        <v>0.95945881220000007</v>
      </c>
      <c r="P29" s="43">
        <v>2.2996229000000002E-3</v>
      </c>
    </row>
    <row r="30" spans="1:16" ht="15.75" thickBot="1" x14ac:dyDescent="0.25">
      <c r="A30" s="6"/>
      <c r="B30" s="6"/>
      <c r="C30" s="6"/>
      <c r="D30" s="6" t="s">
        <v>29</v>
      </c>
      <c r="E30" s="6"/>
      <c r="F30" s="6"/>
      <c r="G30" s="6"/>
      <c r="H30" s="6"/>
      <c r="I30" s="8">
        <f>SUM(I27:I28)</f>
        <v>12925</v>
      </c>
      <c r="J30" s="6"/>
      <c r="K30" s="36" t="s">
        <v>57</v>
      </c>
      <c r="L30" s="37">
        <v>622</v>
      </c>
      <c r="M30" s="36" t="s">
        <v>45</v>
      </c>
      <c r="N30" s="37">
        <v>6926</v>
      </c>
      <c r="O30" s="38">
        <v>1.4462730824000001</v>
      </c>
      <c r="P30" s="39">
        <v>2.6910660999999998E-3</v>
      </c>
    </row>
    <row r="31" spans="1:16" ht="16.5" thickTop="1" thickBot="1" x14ac:dyDescent="0.25">
      <c r="A31" s="6"/>
      <c r="B31" s="6"/>
      <c r="C31" s="6"/>
      <c r="D31" s="6"/>
      <c r="E31" s="6"/>
      <c r="F31" s="6"/>
      <c r="G31" s="6"/>
      <c r="H31" s="6"/>
      <c r="I31" s="13"/>
      <c r="J31" s="6"/>
      <c r="K31" s="36" t="s">
        <v>57</v>
      </c>
      <c r="L31" s="37">
        <v>622</v>
      </c>
      <c r="M31" s="36" t="s">
        <v>51</v>
      </c>
      <c r="N31" s="37">
        <v>6929</v>
      </c>
      <c r="O31" s="42">
        <v>1.4245672941</v>
      </c>
      <c r="P31" s="43">
        <v>2.6910660999999998E-3</v>
      </c>
    </row>
    <row r="32" spans="1:16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36" t="s">
        <v>58</v>
      </c>
      <c r="L32" s="37">
        <v>621</v>
      </c>
      <c r="M32" s="36" t="s">
        <v>38</v>
      </c>
      <c r="N32" s="37">
        <v>7917</v>
      </c>
      <c r="O32" s="38">
        <v>1.2826522101000002</v>
      </c>
      <c r="P32" s="39">
        <v>2.249344184E-3</v>
      </c>
    </row>
    <row r="33" spans="1:16" ht="16.5" thickBot="1" x14ac:dyDescent="0.3">
      <c r="A33" s="7" t="s">
        <v>5</v>
      </c>
      <c r="B33" s="6"/>
      <c r="C33" s="6"/>
      <c r="D33" s="6"/>
      <c r="E33" s="6"/>
      <c r="F33" s="6"/>
      <c r="G33" s="6"/>
      <c r="H33" s="6"/>
      <c r="I33" s="6"/>
      <c r="J33" s="6"/>
      <c r="K33" s="36" t="s">
        <v>58</v>
      </c>
      <c r="L33" s="37">
        <v>623</v>
      </c>
      <c r="M33" s="36" t="s">
        <v>45</v>
      </c>
      <c r="N33" s="37">
        <v>7936</v>
      </c>
      <c r="O33" s="42">
        <v>1.2368230465000001</v>
      </c>
      <c r="P33" s="43">
        <v>2.1131095999999999E-3</v>
      </c>
    </row>
    <row r="34" spans="1:16" ht="15.75" x14ac:dyDescent="0.25">
      <c r="A34" s="7"/>
      <c r="B34" s="6"/>
      <c r="C34" s="6"/>
      <c r="D34" s="6"/>
      <c r="E34" s="6"/>
      <c r="F34" s="6"/>
      <c r="G34" s="14" t="s">
        <v>32</v>
      </c>
      <c r="H34" s="6"/>
      <c r="I34" s="6"/>
      <c r="J34" s="6"/>
      <c r="K34" s="53" t="s">
        <v>58</v>
      </c>
      <c r="L34" s="54">
        <v>623</v>
      </c>
      <c r="M34" s="53" t="s">
        <v>42</v>
      </c>
      <c r="N34" s="54">
        <v>7931</v>
      </c>
      <c r="O34" s="55">
        <v>1.2196540096000001</v>
      </c>
      <c r="P34" s="56">
        <v>2.1131095999999999E-3</v>
      </c>
    </row>
    <row r="35" spans="1:16" ht="15.75" thickBot="1" x14ac:dyDescent="0.25">
      <c r="A35" s="6"/>
      <c r="B35" s="6" t="s">
        <v>17</v>
      </c>
      <c r="C35" s="6"/>
      <c r="D35" s="6"/>
      <c r="E35" s="24">
        <f>O34</f>
        <v>1.2196540096000001</v>
      </c>
      <c r="F35" s="6" t="s">
        <v>31</v>
      </c>
      <c r="G35" s="8">
        <f>I30</f>
        <v>12925</v>
      </c>
      <c r="H35" s="15" t="s">
        <v>36</v>
      </c>
      <c r="I35" s="16">
        <f>ROUND(G35*E35,2)</f>
        <v>15764.03</v>
      </c>
      <c r="J35" s="6"/>
      <c r="K35" s="36" t="s">
        <v>58</v>
      </c>
      <c r="L35" s="37">
        <v>623</v>
      </c>
      <c r="M35" s="36" t="s">
        <v>38</v>
      </c>
      <c r="N35" s="37">
        <v>7937</v>
      </c>
      <c r="O35" s="42">
        <v>1.2185451608000002</v>
      </c>
      <c r="P35" s="43">
        <v>2.1131095999999999E-3</v>
      </c>
    </row>
    <row r="36" spans="1:16" ht="15.75" thickBo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36" t="s">
        <v>59</v>
      </c>
      <c r="L36" s="37">
        <v>282</v>
      </c>
      <c r="M36" s="36" t="s">
        <v>38</v>
      </c>
      <c r="N36" s="37">
        <v>8187</v>
      </c>
      <c r="O36" s="46">
        <v>1.6742574394</v>
      </c>
      <c r="P36" s="47">
        <v>2.8719000000000001E-3</v>
      </c>
    </row>
    <row r="37" spans="1:16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48" t="s">
        <v>60</v>
      </c>
      <c r="L37" s="49">
        <v>625</v>
      </c>
      <c r="M37" s="48" t="s">
        <v>42</v>
      </c>
      <c r="N37" s="50">
        <v>151</v>
      </c>
      <c r="O37" s="51">
        <v>1.4555267112529999</v>
      </c>
      <c r="P37" s="52">
        <v>1.3670093000000001E-3</v>
      </c>
    </row>
    <row r="38" spans="1:16" ht="15.75" x14ac:dyDescent="0.25">
      <c r="A38" s="7" t="s">
        <v>6</v>
      </c>
      <c r="B38" s="6"/>
      <c r="C38" s="6"/>
      <c r="D38" s="6"/>
      <c r="E38" s="6"/>
      <c r="F38" s="6"/>
      <c r="G38" s="6"/>
      <c r="H38" s="6"/>
      <c r="I38" s="6"/>
      <c r="J38" s="6"/>
      <c r="K38" s="36" t="s">
        <v>60</v>
      </c>
      <c r="L38" s="37">
        <v>625</v>
      </c>
      <c r="M38" s="36" t="s">
        <v>47</v>
      </c>
      <c r="N38" s="37">
        <v>152</v>
      </c>
      <c r="O38" s="40">
        <v>1.4547124240530001</v>
      </c>
      <c r="P38" s="41">
        <v>1.3670093000000001E-3</v>
      </c>
    </row>
    <row r="39" spans="1:16" ht="15.75" x14ac:dyDescent="0.25">
      <c r="A39" s="6"/>
      <c r="B39" s="6"/>
      <c r="C39" s="6"/>
      <c r="D39" s="6"/>
      <c r="E39" s="6"/>
      <c r="F39" s="6"/>
      <c r="G39" s="14" t="s">
        <v>33</v>
      </c>
      <c r="H39" s="6"/>
      <c r="I39" s="6"/>
      <c r="J39" s="6"/>
      <c r="K39" s="36" t="s">
        <v>60</v>
      </c>
      <c r="L39" s="37">
        <v>625</v>
      </c>
      <c r="M39" s="36" t="s">
        <v>61</v>
      </c>
      <c r="N39" s="37">
        <v>154</v>
      </c>
      <c r="O39" s="40">
        <v>1.4345649589530001</v>
      </c>
      <c r="P39" s="41">
        <v>1.3670093000000001E-3</v>
      </c>
    </row>
    <row r="40" spans="1:16" x14ac:dyDescent="0.2">
      <c r="A40" s="6"/>
      <c r="B40" s="6" t="s">
        <v>18</v>
      </c>
      <c r="C40" s="6"/>
      <c r="D40" s="6"/>
      <c r="E40" s="26">
        <v>1.5004900000000001</v>
      </c>
      <c r="F40" s="6" t="s">
        <v>31</v>
      </c>
      <c r="G40" s="8">
        <f>I19</f>
        <v>6325</v>
      </c>
      <c r="H40" s="15" t="s">
        <v>36</v>
      </c>
      <c r="I40" s="16">
        <f>ROUND(G40*E40,2)</f>
        <v>9490.6</v>
      </c>
      <c r="J40" s="6"/>
      <c r="K40" s="36" t="s">
        <v>60</v>
      </c>
      <c r="L40" s="37">
        <v>625</v>
      </c>
      <c r="M40" s="36" t="s">
        <v>50</v>
      </c>
      <c r="N40" s="37">
        <v>155</v>
      </c>
      <c r="O40" s="40">
        <v>1.4717981888530001</v>
      </c>
      <c r="P40" s="41">
        <v>1.3670093000000001E-3</v>
      </c>
    </row>
    <row r="41" spans="1:16" x14ac:dyDescent="0.2">
      <c r="A41" s="6"/>
      <c r="B41" s="6"/>
      <c r="C41" s="6"/>
      <c r="D41" s="6"/>
      <c r="E41" s="6"/>
      <c r="F41" s="6"/>
      <c r="G41" s="6"/>
      <c r="H41" s="6"/>
      <c r="I41" s="10"/>
      <c r="J41" s="6"/>
      <c r="K41" s="36" t="s">
        <v>60</v>
      </c>
      <c r="L41" s="37">
        <v>625</v>
      </c>
      <c r="M41" s="36" t="s">
        <v>45</v>
      </c>
      <c r="N41" s="37">
        <v>156</v>
      </c>
      <c r="O41" s="40">
        <v>1.472315441653</v>
      </c>
      <c r="P41" s="41">
        <v>1.3670093000000001E-3</v>
      </c>
    </row>
    <row r="42" spans="1:16" ht="15.75" thickBo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36" t="s">
        <v>62</v>
      </c>
      <c r="L42" s="37">
        <v>999</v>
      </c>
      <c r="M42" s="36" t="s">
        <v>61</v>
      </c>
      <c r="N42" s="37">
        <v>194</v>
      </c>
      <c r="O42" s="42">
        <v>0.6023208404</v>
      </c>
      <c r="P42" s="43" t="s">
        <v>63</v>
      </c>
    </row>
    <row r="43" spans="1:16" ht="15.75" x14ac:dyDescent="0.25">
      <c r="A43" s="7" t="s">
        <v>7</v>
      </c>
      <c r="B43" s="6"/>
      <c r="C43" s="6"/>
      <c r="D43" s="6"/>
      <c r="E43" s="6"/>
      <c r="F43" s="6"/>
      <c r="G43" s="6"/>
      <c r="H43" s="6"/>
      <c r="I43" s="6"/>
      <c r="J43" s="6"/>
      <c r="K43" s="48" t="s">
        <v>64</v>
      </c>
      <c r="L43" s="49">
        <v>621</v>
      </c>
      <c r="M43" s="48" t="s">
        <v>45</v>
      </c>
      <c r="N43" s="49">
        <v>8316</v>
      </c>
      <c r="O43" s="51">
        <v>1.261682792</v>
      </c>
      <c r="P43" s="52">
        <v>2.0711861840000002E-3</v>
      </c>
    </row>
    <row r="44" spans="1:16" ht="15.75" x14ac:dyDescent="0.25">
      <c r="A44" s="6"/>
      <c r="B44" s="6"/>
      <c r="C44" s="6"/>
      <c r="D44" s="6"/>
      <c r="E44" s="6"/>
      <c r="F44" s="6"/>
      <c r="G44" s="17" t="s">
        <v>34</v>
      </c>
      <c r="H44" s="6"/>
      <c r="I44" s="6"/>
      <c r="J44" s="6"/>
      <c r="K44" s="36" t="s">
        <v>64</v>
      </c>
      <c r="L44" s="37">
        <v>621</v>
      </c>
      <c r="M44" s="36" t="s">
        <v>38</v>
      </c>
      <c r="N44" s="37">
        <v>8317</v>
      </c>
      <c r="O44" s="40">
        <v>1.2434049062999999</v>
      </c>
      <c r="P44" s="41">
        <v>2.0711861840000002E-3</v>
      </c>
    </row>
    <row r="45" spans="1:16" x14ac:dyDescent="0.2">
      <c r="A45" s="6"/>
      <c r="B45" s="6" t="s">
        <v>19</v>
      </c>
      <c r="C45" s="6"/>
      <c r="D45" s="6"/>
      <c r="E45" s="25">
        <f>P34</f>
        <v>2.1131095999999999E-3</v>
      </c>
      <c r="F45" s="6" t="s">
        <v>31</v>
      </c>
      <c r="G45" s="8">
        <f>I6</f>
        <v>1000000</v>
      </c>
      <c r="H45" s="12" t="s">
        <v>36</v>
      </c>
      <c r="I45" s="16">
        <f>ROUND(G45*E45,2)</f>
        <v>2113.11</v>
      </c>
      <c r="J45" s="6"/>
      <c r="K45" s="36" t="s">
        <v>64</v>
      </c>
      <c r="L45" s="37">
        <v>623</v>
      </c>
      <c r="M45" s="36" t="s">
        <v>45</v>
      </c>
      <c r="N45" s="37">
        <v>8336</v>
      </c>
      <c r="O45" s="40">
        <v>1.1975757427</v>
      </c>
      <c r="P45" s="41">
        <v>1.9349516000000001E-3</v>
      </c>
    </row>
    <row r="46" spans="1:16" ht="15.75" thickBot="1" x14ac:dyDescent="0.25">
      <c r="A46" s="6"/>
      <c r="B46" s="6"/>
      <c r="C46" s="6"/>
      <c r="D46" s="6"/>
      <c r="E46" s="18"/>
      <c r="F46" s="6"/>
      <c r="G46" s="6"/>
      <c r="H46" s="6"/>
      <c r="I46" s="10"/>
      <c r="J46" s="6"/>
      <c r="K46" s="36" t="s">
        <v>64</v>
      </c>
      <c r="L46" s="37">
        <v>623</v>
      </c>
      <c r="M46" s="36" t="s">
        <v>38</v>
      </c>
      <c r="N46" s="37">
        <v>8337</v>
      </c>
      <c r="O46" s="42">
        <v>1.1792978569999999</v>
      </c>
      <c r="P46" s="43">
        <v>1.9349516000000001E-3</v>
      </c>
    </row>
    <row r="47" spans="1:16" ht="15.75" thickBo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36" t="s">
        <v>65</v>
      </c>
      <c r="L47" s="37">
        <v>621</v>
      </c>
      <c r="M47" s="36" t="s">
        <v>38</v>
      </c>
      <c r="N47" s="37">
        <v>8517</v>
      </c>
      <c r="O47" s="44">
        <v>1.4217681079</v>
      </c>
      <c r="P47" s="45">
        <v>2.0711861840000002E-3</v>
      </c>
    </row>
    <row r="48" spans="1:16" ht="15.75" x14ac:dyDescent="0.25">
      <c r="A48" s="7" t="s">
        <v>8</v>
      </c>
      <c r="B48" s="6"/>
      <c r="C48" s="6"/>
      <c r="D48" s="6"/>
      <c r="E48" s="6"/>
      <c r="F48" s="6"/>
      <c r="G48" s="6"/>
      <c r="H48" s="6"/>
      <c r="I48" s="6"/>
      <c r="J48" s="6"/>
      <c r="K48" s="36" t="s">
        <v>66</v>
      </c>
      <c r="L48" s="37">
        <v>621</v>
      </c>
      <c r="M48" s="36"/>
      <c r="N48" s="37">
        <v>8910</v>
      </c>
      <c r="O48" s="38">
        <v>1.1457229167</v>
      </c>
      <c r="P48" s="39">
        <v>2.0711861840000002E-3</v>
      </c>
    </row>
    <row r="49" spans="1:16" ht="15.75" x14ac:dyDescent="0.25">
      <c r="A49" s="6"/>
      <c r="B49" s="6"/>
      <c r="C49" s="6"/>
      <c r="D49" s="6"/>
      <c r="E49" s="6"/>
      <c r="F49" s="6"/>
      <c r="G49" s="14" t="s">
        <v>35</v>
      </c>
      <c r="H49" s="6"/>
      <c r="I49" s="6"/>
      <c r="J49" s="6"/>
      <c r="K49" s="36" t="s">
        <v>66</v>
      </c>
      <c r="L49" s="37">
        <v>624</v>
      </c>
      <c r="M49" s="36"/>
      <c r="N49" s="37">
        <v>8940</v>
      </c>
      <c r="O49" s="40">
        <v>1.1274357373000001</v>
      </c>
      <c r="P49" s="41">
        <v>2.2996229000000002E-3</v>
      </c>
    </row>
    <row r="50" spans="1:16" ht="15.75" thickBot="1" x14ac:dyDescent="0.25">
      <c r="A50" s="6"/>
      <c r="B50" s="6" t="s">
        <v>20</v>
      </c>
      <c r="C50" s="6"/>
      <c r="D50" s="6"/>
      <c r="E50" s="26">
        <v>0.45801999999999998</v>
      </c>
      <c r="F50" s="6" t="s">
        <v>31</v>
      </c>
      <c r="G50" s="8">
        <f>I13</f>
        <v>19250</v>
      </c>
      <c r="H50" s="12" t="s">
        <v>36</v>
      </c>
      <c r="I50" s="16">
        <f>ROUND(+E50*G50,2)</f>
        <v>8816.89</v>
      </c>
      <c r="J50" s="6"/>
      <c r="K50" s="36" t="s">
        <v>66</v>
      </c>
      <c r="L50" s="37">
        <v>624</v>
      </c>
      <c r="M50" s="36" t="s">
        <v>45</v>
      </c>
      <c r="N50" s="37">
        <v>8946</v>
      </c>
      <c r="O50" s="42">
        <v>1.1655666106</v>
      </c>
      <c r="P50" s="43">
        <v>2.2996229000000002E-3</v>
      </c>
    </row>
    <row r="51" spans="1:16" x14ac:dyDescent="0.2">
      <c r="A51" s="6"/>
      <c r="B51" s="6"/>
      <c r="C51" s="6"/>
      <c r="D51" s="6"/>
      <c r="E51" s="6"/>
      <c r="F51" s="6"/>
      <c r="G51" s="6"/>
      <c r="H51" s="6"/>
      <c r="I51" s="10"/>
      <c r="J51" s="6"/>
      <c r="K51" s="36" t="s">
        <v>67</v>
      </c>
      <c r="L51" s="37">
        <v>622</v>
      </c>
      <c r="M51" s="36" t="s">
        <v>51</v>
      </c>
      <c r="N51" s="37">
        <v>9329</v>
      </c>
      <c r="O51" s="38">
        <v>1.166160778484586</v>
      </c>
      <c r="P51" s="39">
        <v>2.1589735E-3</v>
      </c>
    </row>
    <row r="52" spans="1:16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36" t="s">
        <v>67</v>
      </c>
      <c r="L52" s="37">
        <v>624</v>
      </c>
      <c r="M52" s="36"/>
      <c r="N52" s="37">
        <v>9340</v>
      </c>
      <c r="O52" s="40">
        <v>1.0486759541845858</v>
      </c>
      <c r="P52" s="41">
        <v>2.2996229000000002E-3</v>
      </c>
    </row>
    <row r="53" spans="1:16" ht="15.75" x14ac:dyDescent="0.25">
      <c r="A53" s="7" t="s">
        <v>9</v>
      </c>
      <c r="B53" s="6"/>
      <c r="C53" s="6"/>
      <c r="D53" s="6"/>
      <c r="E53" s="6"/>
      <c r="F53" s="6"/>
      <c r="G53" s="6"/>
      <c r="H53" s="6"/>
      <c r="I53" s="6"/>
      <c r="J53" s="6"/>
      <c r="K53" s="36" t="s">
        <v>67</v>
      </c>
      <c r="L53" s="37">
        <v>624</v>
      </c>
      <c r="M53" s="36" t="s">
        <v>45</v>
      </c>
      <c r="N53" s="37">
        <v>9346</v>
      </c>
      <c r="O53" s="40">
        <v>1.0868068274845859</v>
      </c>
      <c r="P53" s="41">
        <v>2.2996229000000002E-3</v>
      </c>
    </row>
    <row r="54" spans="1:16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36" t="s">
        <v>67</v>
      </c>
      <c r="L54" s="37">
        <v>624</v>
      </c>
      <c r="M54" s="36" t="s">
        <v>38</v>
      </c>
      <c r="N54" s="37">
        <v>9347</v>
      </c>
      <c r="O54" s="40">
        <v>1.0685289417845858</v>
      </c>
      <c r="P54" s="41">
        <v>2.2996229000000002E-3</v>
      </c>
    </row>
    <row r="55" spans="1:16" ht="15.75" thickBot="1" x14ac:dyDescent="0.25">
      <c r="A55" s="6"/>
      <c r="B55" s="6" t="s">
        <v>21</v>
      </c>
      <c r="C55" s="6"/>
      <c r="D55" s="6"/>
      <c r="E55" s="6"/>
      <c r="F55" s="6"/>
      <c r="G55" s="6"/>
      <c r="H55" s="6"/>
      <c r="I55" s="16">
        <f>I35</f>
        <v>15764.03</v>
      </c>
      <c r="J55" s="6"/>
      <c r="K55" s="36" t="s">
        <v>67</v>
      </c>
      <c r="L55" s="37">
        <v>624</v>
      </c>
      <c r="M55" s="36" t="s">
        <v>51</v>
      </c>
      <c r="N55" s="37">
        <v>9349</v>
      </c>
      <c r="O55" s="42">
        <v>1.0651010391845859</v>
      </c>
      <c r="P55" s="43">
        <v>2.2996229000000002E-3</v>
      </c>
    </row>
    <row r="56" spans="1:16" x14ac:dyDescent="0.2">
      <c r="A56" s="19" t="s">
        <v>10</v>
      </c>
      <c r="B56" s="6" t="s">
        <v>22</v>
      </c>
      <c r="C56" s="6"/>
      <c r="D56" s="6"/>
      <c r="E56" s="6"/>
      <c r="F56" s="6"/>
      <c r="G56" s="6"/>
      <c r="H56" s="6"/>
      <c r="I56" s="16">
        <f>I40</f>
        <v>9490.6</v>
      </c>
      <c r="J56" s="6"/>
      <c r="K56" s="57" t="s">
        <v>68</v>
      </c>
      <c r="L56" s="58">
        <v>621</v>
      </c>
      <c r="M56" s="57" t="s">
        <v>38</v>
      </c>
      <c r="N56" s="58">
        <v>9717</v>
      </c>
      <c r="O56" s="59">
        <v>1.1168853115000001</v>
      </c>
      <c r="P56" s="60">
        <v>2.0711861840000002E-3</v>
      </c>
    </row>
    <row r="57" spans="1:16" x14ac:dyDescent="0.2">
      <c r="A57" s="19" t="s">
        <v>10</v>
      </c>
      <c r="B57" s="6" t="s">
        <v>23</v>
      </c>
      <c r="C57" s="6"/>
      <c r="D57" s="6"/>
      <c r="E57" s="6"/>
      <c r="F57" s="6"/>
      <c r="G57" s="6"/>
      <c r="H57" s="6"/>
      <c r="I57" s="16">
        <f>I45</f>
        <v>2113.11</v>
      </c>
      <c r="J57" s="6"/>
      <c r="K57" s="57" t="s">
        <v>68</v>
      </c>
      <c r="L57" s="58">
        <v>624</v>
      </c>
      <c r="M57" s="57"/>
      <c r="N57" s="58">
        <v>9740</v>
      </c>
      <c r="O57" s="40">
        <v>1.0787451445000003</v>
      </c>
      <c r="P57" s="61">
        <v>2.2996229000000002E-3</v>
      </c>
    </row>
    <row r="58" spans="1:16" x14ac:dyDescent="0.2">
      <c r="A58" s="19" t="s">
        <v>10</v>
      </c>
      <c r="B58" s="6" t="s">
        <v>24</v>
      </c>
      <c r="C58" s="6"/>
      <c r="D58" s="6"/>
      <c r="E58" s="6"/>
      <c r="F58" s="6"/>
      <c r="G58" s="6"/>
      <c r="H58" s="6"/>
      <c r="I58" s="16">
        <f>I50</f>
        <v>8816.89</v>
      </c>
      <c r="J58" s="20"/>
      <c r="K58" s="57" t="s">
        <v>68</v>
      </c>
      <c r="L58" s="58">
        <v>624</v>
      </c>
      <c r="M58" s="57" t="s">
        <v>45</v>
      </c>
      <c r="N58" s="58">
        <v>9746</v>
      </c>
      <c r="O58" s="62">
        <v>1.1168760178000001</v>
      </c>
      <c r="P58" s="41">
        <v>2.2996229000000002E-3</v>
      </c>
    </row>
    <row r="59" spans="1:16" ht="15.75" thickBot="1" x14ac:dyDescent="0.25">
      <c r="A59" s="6"/>
      <c r="B59" s="6"/>
      <c r="C59" s="6"/>
      <c r="D59" s="6"/>
      <c r="E59" s="6"/>
      <c r="F59" s="6"/>
      <c r="G59" s="6"/>
      <c r="H59" s="6"/>
      <c r="I59" s="10"/>
      <c r="J59" s="20"/>
      <c r="K59" s="57" t="s">
        <v>68</v>
      </c>
      <c r="L59" s="58">
        <v>624</v>
      </c>
      <c r="M59" s="57" t="s">
        <v>38</v>
      </c>
      <c r="N59" s="58">
        <v>9747</v>
      </c>
      <c r="O59" s="42">
        <v>1.0985981321000002</v>
      </c>
      <c r="P59" s="63">
        <v>2.2996229000000002E-3</v>
      </c>
    </row>
    <row r="60" spans="1:16" ht="16.5" thickBot="1" x14ac:dyDescent="0.3">
      <c r="A60" s="6"/>
      <c r="B60" s="6"/>
      <c r="C60" s="6"/>
      <c r="D60" s="7" t="s">
        <v>30</v>
      </c>
      <c r="E60" s="6"/>
      <c r="F60" s="6"/>
      <c r="G60" s="6"/>
      <c r="H60" s="6"/>
      <c r="I60" s="21">
        <f>SUM(I55:I58)</f>
        <v>36184.630000000005</v>
      </c>
      <c r="J60" s="20"/>
      <c r="O60" s="35"/>
      <c r="P60" s="35"/>
    </row>
    <row r="61" spans="1:16" ht="16.5" thickTop="1" x14ac:dyDescent="0.25">
      <c r="A61" s="6"/>
      <c r="B61" s="6"/>
      <c r="C61" s="6"/>
      <c r="D61" s="6"/>
      <c r="E61" s="6"/>
      <c r="F61" s="6"/>
      <c r="G61" s="6"/>
      <c r="H61" s="6"/>
      <c r="I61" s="13"/>
      <c r="J61" s="20"/>
      <c r="K61" s="32" t="s">
        <v>95</v>
      </c>
    </row>
    <row r="62" spans="1:16" ht="15.75" x14ac:dyDescent="0.25">
      <c r="A62" s="6"/>
      <c r="B62" s="6"/>
      <c r="C62" s="6"/>
      <c r="D62" s="6"/>
      <c r="E62" s="6"/>
      <c r="F62" s="6"/>
      <c r="G62" s="6"/>
      <c r="H62" s="6"/>
      <c r="I62" s="6"/>
      <c r="J62" s="20"/>
      <c r="K62" s="75" t="s">
        <v>96</v>
      </c>
      <c r="L62" s="76"/>
    </row>
    <row r="63" spans="1:16" ht="15.75" x14ac:dyDescent="0.25">
      <c r="A63" s="6" t="s">
        <v>11</v>
      </c>
      <c r="B63" s="6" t="s">
        <v>25</v>
      </c>
      <c r="C63" s="6"/>
      <c r="D63" s="6"/>
      <c r="E63" s="6"/>
      <c r="F63" s="6"/>
      <c r="G63" s="6"/>
      <c r="H63" s="6"/>
      <c r="I63" s="6"/>
      <c r="J63" s="20"/>
      <c r="K63" s="29" t="s">
        <v>74</v>
      </c>
      <c r="L63" s="65">
        <v>0.360317</v>
      </c>
    </row>
    <row r="64" spans="1:16" ht="15.75" x14ac:dyDescent="0.25">
      <c r="A64" s="6"/>
      <c r="B64" s="6" t="s">
        <v>26</v>
      </c>
      <c r="C64" s="6"/>
      <c r="D64" s="6"/>
      <c r="E64" s="6"/>
      <c r="F64" s="6"/>
      <c r="G64" s="6"/>
      <c r="H64" s="6"/>
      <c r="I64" s="6"/>
      <c r="K64" s="30" t="s">
        <v>75</v>
      </c>
      <c r="L64" s="66">
        <v>0.35741699999999998</v>
      </c>
    </row>
    <row r="65" spans="1:12" ht="15.75" x14ac:dyDescent="0.25">
      <c r="A65" s="20"/>
      <c r="B65" s="20"/>
      <c r="C65" s="20"/>
      <c r="D65" s="20"/>
      <c r="E65" s="20"/>
      <c r="F65" s="20"/>
      <c r="G65" s="20"/>
      <c r="H65" s="20"/>
      <c r="I65" s="20"/>
      <c r="K65" s="31" t="s">
        <v>76</v>
      </c>
      <c r="L65" s="67">
        <v>0.29522100000000001</v>
      </c>
    </row>
    <row r="66" spans="1:12" ht="16.5" thickBot="1" x14ac:dyDescent="0.3">
      <c r="K66" s="29" t="s">
        <v>77</v>
      </c>
      <c r="L66" s="65">
        <v>0.26023099999999999</v>
      </c>
    </row>
    <row r="67" spans="1:12" ht="15.75" x14ac:dyDescent="0.25">
      <c r="A67" s="77" t="s">
        <v>98</v>
      </c>
      <c r="B67" s="78"/>
      <c r="C67" s="78"/>
      <c r="D67" s="78"/>
      <c r="E67" s="78"/>
      <c r="F67" s="78"/>
      <c r="G67" s="78"/>
      <c r="H67" s="78"/>
      <c r="I67" s="79"/>
      <c r="K67" s="30" t="s">
        <v>78</v>
      </c>
      <c r="L67" s="66">
        <v>0.33451599999999998</v>
      </c>
    </row>
    <row r="68" spans="1:12" ht="15.75" x14ac:dyDescent="0.25">
      <c r="A68" s="69" t="s">
        <v>99</v>
      </c>
      <c r="B68" s="70"/>
      <c r="C68" s="70"/>
      <c r="D68" s="70"/>
      <c r="E68" s="70"/>
      <c r="F68" s="70"/>
      <c r="G68" s="70"/>
      <c r="H68" s="70"/>
      <c r="I68" s="71"/>
      <c r="K68" s="31" t="s">
        <v>79</v>
      </c>
      <c r="L68" s="67">
        <v>0.249196</v>
      </c>
    </row>
    <row r="69" spans="1:12" ht="15.75" x14ac:dyDescent="0.25">
      <c r="A69" s="69" t="s">
        <v>100</v>
      </c>
      <c r="B69" s="70"/>
      <c r="C69" s="70"/>
      <c r="D69" s="70"/>
      <c r="E69" s="70"/>
      <c r="F69" s="70"/>
      <c r="G69" s="70"/>
      <c r="H69" s="70"/>
      <c r="I69" s="71"/>
      <c r="K69" s="29" t="s">
        <v>80</v>
      </c>
      <c r="L69" s="65">
        <v>0.35738199999999998</v>
      </c>
    </row>
    <row r="70" spans="1:12" ht="16.5" thickBot="1" x14ac:dyDescent="0.3">
      <c r="A70" s="72" t="s">
        <v>101</v>
      </c>
      <c r="B70" s="73"/>
      <c r="C70" s="73"/>
      <c r="D70" s="73"/>
      <c r="E70" s="73"/>
      <c r="F70" s="73"/>
      <c r="G70" s="73"/>
      <c r="H70" s="73"/>
      <c r="I70" s="74"/>
      <c r="K70" s="30" t="s">
        <v>81</v>
      </c>
      <c r="L70" s="66">
        <v>0.33248800000000001</v>
      </c>
    </row>
    <row r="71" spans="1:12" ht="15.75" x14ac:dyDescent="0.25">
      <c r="K71" s="31" t="s">
        <v>82</v>
      </c>
      <c r="L71" s="67">
        <v>0.36240800000000001</v>
      </c>
    </row>
    <row r="72" spans="1:12" ht="15.75" x14ac:dyDescent="0.25">
      <c r="K72" s="29" t="s">
        <v>83</v>
      </c>
      <c r="L72" s="65">
        <v>0.33243299999999998</v>
      </c>
    </row>
    <row r="73" spans="1:12" ht="15.75" x14ac:dyDescent="0.25">
      <c r="K73" s="30" t="s">
        <v>84</v>
      </c>
      <c r="L73" s="66">
        <v>0.37166700000000003</v>
      </c>
    </row>
    <row r="74" spans="1:12" ht="15.75" x14ac:dyDescent="0.25">
      <c r="K74" s="31" t="s">
        <v>85</v>
      </c>
      <c r="L74" s="67">
        <v>0.35767900000000002</v>
      </c>
    </row>
    <row r="75" spans="1:12" ht="15.75" x14ac:dyDescent="0.25">
      <c r="K75" s="64" t="s">
        <v>86</v>
      </c>
      <c r="L75" s="68">
        <v>0.32856299999999999</v>
      </c>
    </row>
    <row r="76" spans="1:12" ht="15.75" x14ac:dyDescent="0.25">
      <c r="K76" s="30" t="s">
        <v>87</v>
      </c>
      <c r="L76" s="66">
        <v>0.28105799999999997</v>
      </c>
    </row>
    <row r="77" spans="1:12" ht="15.75" x14ac:dyDescent="0.25">
      <c r="K77" s="31" t="s">
        <v>88</v>
      </c>
      <c r="L77" s="67">
        <v>0.30157499999999998</v>
      </c>
    </row>
    <row r="78" spans="1:12" ht="15.75" x14ac:dyDescent="0.25">
      <c r="K78" s="29" t="s">
        <v>89</v>
      </c>
      <c r="L78" s="65">
        <v>0</v>
      </c>
    </row>
    <row r="79" spans="1:12" ht="15.75" x14ac:dyDescent="0.25">
      <c r="K79" s="30" t="s">
        <v>90</v>
      </c>
      <c r="L79" s="66">
        <v>0.36696499999999999</v>
      </c>
    </row>
    <row r="80" spans="1:12" ht="15.75" x14ac:dyDescent="0.25">
      <c r="K80" s="31" t="s">
        <v>91</v>
      </c>
      <c r="L80" s="67">
        <v>0.29341200000000001</v>
      </c>
    </row>
    <row r="81" spans="11:12" ht="15.75" x14ac:dyDescent="0.25">
      <c r="K81" s="29" t="s">
        <v>92</v>
      </c>
      <c r="L81" s="65">
        <v>0.35669800000000002</v>
      </c>
    </row>
    <row r="82" spans="11:12" ht="15.75" x14ac:dyDescent="0.25">
      <c r="K82" s="30" t="s">
        <v>93</v>
      </c>
      <c r="L82" s="66">
        <v>0.35739599999999999</v>
      </c>
    </row>
    <row r="83" spans="11:12" ht="15.75" x14ac:dyDescent="0.25">
      <c r="K83" s="31" t="s">
        <v>94</v>
      </c>
      <c r="L83" s="67">
        <v>0.35994700000000002</v>
      </c>
    </row>
  </sheetData>
  <mergeCells count="5">
    <mergeCell ref="A69:I69"/>
    <mergeCell ref="A70:I70"/>
    <mergeCell ref="K62:L62"/>
    <mergeCell ref="A67:I67"/>
    <mergeCell ref="A68:I68"/>
  </mergeCells>
  <phoneticPr fontId="0" type="noConversion"/>
  <printOptions horizontalCentered="1"/>
  <pageMargins left="0.5" right="0.5" top="0.3" bottom="0.3" header="0" footer="0"/>
  <pageSetup scale="55" orientation="portrait" r:id="rId1"/>
  <headerFooter alignWithMargins="0"/>
  <colBreaks count="1" manualBreakCount="1">
    <brk id="10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Commercial</vt:lpstr>
      <vt:lpstr>Commercial!Print_Area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michael.hansen</cp:lastModifiedBy>
  <cp:lastPrinted>2014-03-12T19:15:13Z</cp:lastPrinted>
  <dcterms:created xsi:type="dcterms:W3CDTF">2003-10-29T19:43:52Z</dcterms:created>
  <dcterms:modified xsi:type="dcterms:W3CDTF">2017-02-24T16:10:19Z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105681401</vt:i4>
  </property>
  <property fmtid="{D5CDD505-2E9C-101B-9397-08002B2CF9AE}" pid="3" name="_NewReviewCycle">
    <vt:lpwstr/>
  </property>
  <property fmtid="{D5CDD505-2E9C-101B-9397-08002B2CF9AE}" pid="4" name="_EmailSubject">
    <vt:lpwstr>web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</Properties>
</file>