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7\Web stuff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71027"/>
</workbook>
</file>

<file path=xl/calcChain.xml><?xml version="1.0" encoding="utf-8"?>
<calcChain xmlns="http://schemas.openxmlformats.org/spreadsheetml/2006/main">
  <c r="D31" i="2" l="1"/>
  <c r="D36" i="2"/>
  <c r="G12" i="2" l="1"/>
  <c r="G36" i="2"/>
  <c r="I36" i="2" s="1"/>
  <c r="I42" i="2" s="1"/>
  <c r="G11" i="2"/>
  <c r="G13" i="2" l="1"/>
  <c r="F14" i="2" s="1"/>
  <c r="I14" i="2" s="1"/>
  <c r="I19" i="2" s="1"/>
  <c r="I24" i="2" s="1"/>
  <c r="I23" i="2" l="1"/>
  <c r="I26" i="2"/>
  <c r="G31" i="2" s="1"/>
  <c r="I31" i="2" s="1"/>
  <c r="I41" i="2" s="1"/>
  <c r="I44" i="2" s="1"/>
  <c r="I46" i="2" s="1"/>
  <c r="I48" i="2" s="1"/>
</calcChain>
</file>

<file path=xl/sharedStrings.xml><?xml version="1.0" encoding="utf-8"?>
<sst xmlns="http://schemas.openxmlformats.org/spreadsheetml/2006/main" count="165" uniqueCount="80">
  <si>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</si>
  <si>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</si>
  <si>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</si>
  <si>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</si>
  <si>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</si>
  <si>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</si>
  <si>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</si>
  <si>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</si>
  <si>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</si>
  <si>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</si>
  <si>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</si>
  <si>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</si>
  <si>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</si>
  <si>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</si>
  <si>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</si>
  <si>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</si>
  <si>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</si>
  <si>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</si>
  <si>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</si>
  <si>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</si>
  <si>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</si>
  <si>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</si>
  <si>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</si>
  <si>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</si>
  <si>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</si>
  <si>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</si>
  <si>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</si>
  <si>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</si>
  <si>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</si>
  <si>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</si>
  <si>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</si>
  <si>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</si>
  <si>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</si>
  <si>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</si>
  <si>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</si>
  <si>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</si>
  <si>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</si>
  <si>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</si>
  <si>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</si>
  <si>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</si>
  <si>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</si>
  <si>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</si>
  <si>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</si>
  <si>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</si>
  <si>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</si>
  <si>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</si>
  <si>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</si>
  <si>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</si>
  <si>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</si>
  <si>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</si>
  <si>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</si>
  <si>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</si>
  <si>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</si>
  <si>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</si>
  <si>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</si>
  <si>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</si>
  <si>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</si>
  <si>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</si>
  <si>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</si>
  <si>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</si>
  <si>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</si>
  <si>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</si>
  <si>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</si>
  <si>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</si>
  <si>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</si>
  <si>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</si>
  <si>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</si>
  <si>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</si>
  <si>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</si>
  <si>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</si>
  <si>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</si>
  <si>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</si>
  <si>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</si>
  <si>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</si>
  <si>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</si>
  <si>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</si>
  <si>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SINGLE FAMILY HOMESTEAD/NON-HMSTD TAX CALCULATION</t>
  </si>
  <si>
    <t xml:space="preserve">For single family home calculation only. </t>
  </si>
  <si>
    <t>FINAL PAY 2017 TAX RATES</t>
  </si>
  <si>
    <t>Example of a  tax calculation for FINAL Taxes Payable in 2017 on PROPERTY in District Code 0151 (St. Paul - 625 (C)).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</si>
</sst>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0" fontId="2" fillId="0" borderId="8" xfId="0" applyNumberFormat="1" applyFont="1" applyBorder="1" applyAlignment="1">
      <alignment horizontal="center"/>
    </xf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0" fontId="0" fillId="4" borderId="8" xfId="0" applyFill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5" fontId="1" fillId="0" borderId="31" xfId="1" applyNumberFormat="1" applyFill="1" applyBorder="1"/>
    <xf numFmtId="167" fontId="1" fillId="0" borderId="32" xfId="1" applyNumberFormat="1" applyFill="1" applyBorder="1"/>
    <xf numFmtId="165" fontId="1" fillId="0" borderId="12" xfId="1" applyNumberFormat="1" applyBorder="1"/>
    <xf numFmtId="167" fontId="1" fillId="0" borderId="33" xfId="1" applyNumberFormat="1" applyBorder="1"/>
    <xf numFmtId="167" fontId="1" fillId="0" borderId="17" xfId="1" applyNumberFormat="1" applyBorder="1"/>
    <xf numFmtId="0" fontId="0" fillId="4" borderId="12" xfId="0" applyFill="1" applyBorder="1" applyAlignment="1">
      <alignment horizontal="center"/>
    </xf>
    <xf numFmtId="165" fontId="1" fillId="4" borderId="7" xfId="1" applyNumberFormat="1" applyFill="1" applyBorder="1"/>
    <xf numFmtId="167" fontId="1" fillId="4" borderId="18" xfId="1" applyNumberFormat="1" applyFill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view="pageBreakPreview" zoomScale="80" zoomScaleNormal="100" zoomScaleSheetLayoutView="8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4.3320312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155" t="s">
        <v>76</v>
      </c>
      <c r="B1" s="156"/>
      <c r="C1" s="156"/>
      <c r="D1" s="156"/>
      <c r="E1" s="156"/>
      <c r="F1" s="156"/>
      <c r="G1" s="156"/>
      <c r="H1" s="156"/>
      <c r="I1" s="157"/>
      <c r="J1" s="43"/>
      <c r="K1" s="154" t="s">
        <v>78</v>
      </c>
      <c r="L1" s="154"/>
      <c r="M1" s="154"/>
      <c r="N1" s="154"/>
      <c r="O1" s="154"/>
      <c r="P1" s="154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4"/>
      <c r="K2" s="35"/>
      <c r="L2" s="36"/>
      <c r="M2" s="36"/>
      <c r="N2" s="36"/>
      <c r="O2" s="56" t="s">
        <v>56</v>
      </c>
      <c r="P2" s="56" t="s">
        <v>57</v>
      </c>
    </row>
    <row r="3" spans="1:16" ht="30" x14ac:dyDescent="0.25">
      <c r="A3" s="17"/>
      <c r="C3" s="164" t="s">
        <v>74</v>
      </c>
      <c r="D3" s="164"/>
      <c r="E3" s="164"/>
      <c r="F3" s="164"/>
      <c r="G3" s="164"/>
      <c r="K3" s="37" t="s">
        <v>59</v>
      </c>
      <c r="L3" s="54" t="s">
        <v>63</v>
      </c>
      <c r="M3" s="54" t="s">
        <v>24</v>
      </c>
      <c r="N3" s="54" t="s">
        <v>60</v>
      </c>
      <c r="O3" s="57" t="s">
        <v>61</v>
      </c>
      <c r="P3" s="57" t="s">
        <v>62</v>
      </c>
    </row>
    <row r="4" spans="1:16" ht="33" customHeight="1" x14ac:dyDescent="0.25">
      <c r="A4" s="152" t="s">
        <v>79</v>
      </c>
      <c r="B4" s="153"/>
      <c r="C4" s="153"/>
      <c r="D4" s="153"/>
      <c r="E4" s="153"/>
      <c r="F4" s="153"/>
      <c r="G4" s="153"/>
      <c r="H4" s="153"/>
      <c r="I4" s="153"/>
      <c r="J4" s="33"/>
      <c r="K4" s="38" t="s">
        <v>25</v>
      </c>
      <c r="L4" s="39">
        <v>621</v>
      </c>
      <c r="M4" s="38" t="s">
        <v>26</v>
      </c>
      <c r="N4" s="39">
        <v>2517</v>
      </c>
      <c r="O4" s="70">
        <v>1.1692383547</v>
      </c>
      <c r="P4" s="74">
        <v>2.0711861840000002E-3</v>
      </c>
    </row>
    <row r="5" spans="1:16" ht="17.25" customHeight="1" x14ac:dyDescent="0.25">
      <c r="J5" s="34"/>
      <c r="K5" s="38" t="s">
        <v>25</v>
      </c>
      <c r="L5" s="39">
        <v>621</v>
      </c>
      <c r="M5" s="38" t="s">
        <v>27</v>
      </c>
      <c r="N5" s="39">
        <v>2518</v>
      </c>
      <c r="O5" s="69">
        <v>1.1692383547</v>
      </c>
      <c r="P5" s="71">
        <v>2.0711861840000002E-3</v>
      </c>
    </row>
    <row r="6" spans="1:16" ht="16.5" thickBot="1" x14ac:dyDescent="0.3">
      <c r="A6" s="18"/>
      <c r="K6" s="38" t="s">
        <v>25</v>
      </c>
      <c r="L6" s="39">
        <v>623</v>
      </c>
      <c r="M6" s="38" t="s">
        <v>26</v>
      </c>
      <c r="N6" s="39">
        <v>2537</v>
      </c>
      <c r="O6" s="72">
        <v>1.1051313054</v>
      </c>
      <c r="P6" s="73">
        <v>1.9349516000000001E-3</v>
      </c>
    </row>
    <row r="7" spans="1:16" ht="20.25" customHeight="1" thickBot="1" x14ac:dyDescent="0.35">
      <c r="A7" s="17"/>
      <c r="B7" s="60" t="s">
        <v>64</v>
      </c>
      <c r="D7" s="61"/>
      <c r="E7" s="61"/>
      <c r="F7" s="60"/>
      <c r="G7" s="60"/>
      <c r="H7" s="58"/>
      <c r="I7" s="59">
        <v>125000</v>
      </c>
      <c r="J7" s="55"/>
      <c r="K7" s="38" t="s">
        <v>28</v>
      </c>
      <c r="L7" s="39">
        <v>621</v>
      </c>
      <c r="M7" s="38" t="s">
        <v>26</v>
      </c>
      <c r="N7" s="39">
        <v>2917</v>
      </c>
      <c r="O7" s="80">
        <v>1.2569681079000001</v>
      </c>
      <c r="P7" s="81">
        <v>2.0711861840000002E-3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76">
        <v>0.83412990740000004</v>
      </c>
      <c r="P8" s="79">
        <v>1.9349516000000001E-3</v>
      </c>
    </row>
    <row r="9" spans="1:16" ht="16.5" thickBot="1" x14ac:dyDescent="0.3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77">
        <v>1.0537525935530001</v>
      </c>
      <c r="P9" s="78">
        <v>1.3670093000000001E-3</v>
      </c>
    </row>
    <row r="10" spans="1:16" ht="15.75" x14ac:dyDescent="0.25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82">
        <v>1.0975454694</v>
      </c>
      <c r="P10" s="85">
        <v>1.9349516000000001E-3</v>
      </c>
    </row>
    <row r="11" spans="1:16" ht="16.5" thickBot="1" x14ac:dyDescent="0.3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83">
        <v>1.0964366206</v>
      </c>
      <c r="P11" s="84">
        <v>1.9349516000000001E-3</v>
      </c>
    </row>
    <row r="12" spans="1:16" ht="15.75" x14ac:dyDescent="0.25">
      <c r="A12" s="17"/>
      <c r="B12" s="18" t="s">
        <v>13</v>
      </c>
      <c r="F12" s="18" t="s">
        <v>10</v>
      </c>
      <c r="G12" s="22">
        <f>IF(+OR(I7&gt;414000,I7&lt;76000),0,(I7-76000)*0.09)</f>
        <v>4410</v>
      </c>
      <c r="K12" s="38" t="s">
        <v>32</v>
      </c>
      <c r="L12" s="39">
        <v>624</v>
      </c>
      <c r="M12" s="38"/>
      <c r="N12" s="39">
        <v>3740</v>
      </c>
      <c r="O12" s="82">
        <v>1.2701017757000002</v>
      </c>
      <c r="P12" s="85">
        <v>2.2996229000000002E-3</v>
      </c>
    </row>
    <row r="13" spans="1:16" ht="16.5" thickBot="1" x14ac:dyDescent="0.3">
      <c r="A13" s="17"/>
      <c r="B13" s="18"/>
      <c r="G13" s="21">
        <f>G11-G12</f>
        <v>25990</v>
      </c>
      <c r="K13" s="38" t="s">
        <v>32</v>
      </c>
      <c r="L13" s="39">
        <v>624</v>
      </c>
      <c r="M13" s="38" t="s">
        <v>33</v>
      </c>
      <c r="N13" s="39">
        <v>3746</v>
      </c>
      <c r="O13" s="83">
        <v>1.3082326490000002</v>
      </c>
      <c r="P13" s="84">
        <v>2.2996229000000002E-3</v>
      </c>
    </row>
    <row r="14" spans="1:16" ht="15.75" x14ac:dyDescent="0.25">
      <c r="A14" s="17"/>
      <c r="B14" s="18"/>
      <c r="D14" s="18" t="s">
        <v>15</v>
      </c>
      <c r="F14" s="25">
        <f>ROUND(G13/100,0)</f>
        <v>260</v>
      </c>
      <c r="G14" s="21"/>
      <c r="H14" s="28" t="s">
        <v>16</v>
      </c>
      <c r="I14" s="20">
        <f>ROUND(F14*100,0)</f>
        <v>26000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87">
        <v>1.1209057042000001</v>
      </c>
      <c r="P14" s="91">
        <v>1.9349516000000001E-3</v>
      </c>
    </row>
    <row r="15" spans="1:16" ht="15.75" x14ac:dyDescent="0.25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86">
        <v>1.1200916046000002</v>
      </c>
      <c r="P15" s="88">
        <v>1.9349516000000001E-3</v>
      </c>
    </row>
    <row r="16" spans="1:16" ht="16.5" thickBot="1" x14ac:dyDescent="0.3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89">
        <v>1.1197968554000002</v>
      </c>
      <c r="P16" s="90">
        <v>1.9349516000000001E-3</v>
      </c>
    </row>
    <row r="17" spans="1:16" ht="15.75" x14ac:dyDescent="0.2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87">
        <v>1.1403282937000001</v>
      </c>
      <c r="P17" s="91">
        <v>1.9349516000000001E-3</v>
      </c>
    </row>
    <row r="18" spans="1:16" ht="16.5" thickBot="1" x14ac:dyDescent="0.3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89">
        <v>1.1861481636</v>
      </c>
      <c r="P18" s="90">
        <v>2.2996229000000002E-3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99000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93">
        <v>1.4706540098000001</v>
      </c>
      <c r="P19" s="97">
        <v>2.2356952999999999E-3</v>
      </c>
    </row>
    <row r="20" spans="1:16" ht="15.75" x14ac:dyDescent="0.25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92">
        <v>1.4706540098000001</v>
      </c>
      <c r="P20" s="94">
        <v>2.2356952999999999E-3</v>
      </c>
    </row>
    <row r="21" spans="1:16" ht="15.75" x14ac:dyDescent="0.2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92">
        <v>1.4489482215</v>
      </c>
      <c r="P21" s="94">
        <v>2.2356952999999999E-3</v>
      </c>
    </row>
    <row r="22" spans="1:16" ht="15.75" x14ac:dyDescent="0.25">
      <c r="A22" s="17"/>
      <c r="K22" s="38" t="s">
        <v>37</v>
      </c>
      <c r="L22" s="39">
        <v>623</v>
      </c>
      <c r="M22" s="38"/>
      <c r="N22" s="39">
        <v>5730</v>
      </c>
      <c r="O22" s="92">
        <v>1.2856435273</v>
      </c>
      <c r="P22" s="94">
        <v>2.0116734E-3</v>
      </c>
    </row>
    <row r="23" spans="1:16" ht="15.75" x14ac:dyDescent="0.25">
      <c r="A23" s="17"/>
      <c r="B23" s="3" t="s">
        <v>3</v>
      </c>
      <c r="I23" s="5">
        <f>IF(I19&lt;500001,I19*0.01,5000)</f>
        <v>990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92">
        <v>1.3066053636999999</v>
      </c>
      <c r="P23" s="94">
        <v>2.0116734E-3</v>
      </c>
    </row>
    <row r="24" spans="1:16" ht="15.75" x14ac:dyDescent="0.25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92">
        <v>1.3237744006000001</v>
      </c>
      <c r="P24" s="94">
        <v>2.0116734E-3</v>
      </c>
    </row>
    <row r="25" spans="1:16" ht="16.5" thickBot="1" x14ac:dyDescent="0.3">
      <c r="A25" s="17"/>
      <c r="I25" s="7"/>
      <c r="J25" s="44"/>
      <c r="K25" s="38" t="s">
        <v>37</v>
      </c>
      <c r="L25" s="39">
        <v>624</v>
      </c>
      <c r="M25" s="38" t="s">
        <v>33</v>
      </c>
      <c r="N25" s="39">
        <v>5746</v>
      </c>
      <c r="O25" s="95">
        <v>1.3695942704999999</v>
      </c>
      <c r="P25" s="96">
        <v>2.3763447000000001E-3</v>
      </c>
    </row>
    <row r="26" spans="1:16" ht="16.5" thickBot="1" x14ac:dyDescent="0.3">
      <c r="A26" s="17"/>
      <c r="D26" s="3" t="s">
        <v>8</v>
      </c>
      <c r="I26" s="5">
        <f>SUM(I23:I24)</f>
        <v>990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99">
        <v>1.2769215524000002</v>
      </c>
      <c r="P26" s="103">
        <v>2.2783600840000002E-3</v>
      </c>
    </row>
    <row r="27" spans="1:16" ht="16.5" thickTop="1" x14ac:dyDescent="0.25">
      <c r="A27" s="17"/>
      <c r="I27" s="8"/>
      <c r="J27" s="44"/>
      <c r="K27" s="38" t="s">
        <v>41</v>
      </c>
      <c r="L27" s="39">
        <v>621</v>
      </c>
      <c r="M27" s="38" t="s">
        <v>42</v>
      </c>
      <c r="N27" s="39">
        <v>6308</v>
      </c>
      <c r="O27" s="98">
        <v>1.3319159280999999</v>
      </c>
      <c r="P27" s="100">
        <v>2.0711861840000002E-3</v>
      </c>
    </row>
    <row r="28" spans="1:16" ht="15.75" x14ac:dyDescent="0.25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98">
        <v>1.2654993760000002</v>
      </c>
      <c r="P28" s="100">
        <v>2.0711861840000002E-3</v>
      </c>
    </row>
    <row r="29" spans="1:16" ht="15.75" x14ac:dyDescent="0.2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98">
        <v>1.3058010523000001</v>
      </c>
      <c r="P29" s="100">
        <v>2.0711861840000002E-3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101">
        <v>1.3467287075000001</v>
      </c>
      <c r="P30" s="102">
        <v>2.8719000000000001E-3</v>
      </c>
    </row>
    <row r="31" spans="1:16" ht="16.5" thickBot="1" x14ac:dyDescent="0.3">
      <c r="A31" s="17"/>
      <c r="B31" s="3" t="s">
        <v>5</v>
      </c>
      <c r="D31" s="31">
        <f>O40</f>
        <v>1.4555267112529999</v>
      </c>
      <c r="E31" s="3" t="s">
        <v>9</v>
      </c>
      <c r="G31" s="66">
        <f>I26</f>
        <v>990</v>
      </c>
      <c r="H31" s="12" t="s">
        <v>10</v>
      </c>
      <c r="I31" s="13">
        <f>ROUND(G31*D31,2)</f>
        <v>1440.97</v>
      </c>
      <c r="J31" s="13"/>
      <c r="K31" s="38" t="s">
        <v>44</v>
      </c>
      <c r="L31" s="39">
        <v>621</v>
      </c>
      <c r="M31" s="38"/>
      <c r="N31" s="39">
        <v>6710</v>
      </c>
      <c r="O31" s="104">
        <v>0.97774599160000009</v>
      </c>
      <c r="P31" s="107">
        <v>2.0711861840000002E-3</v>
      </c>
    </row>
    <row r="32" spans="1:16" ht="16.5" thickBot="1" x14ac:dyDescent="0.3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105">
        <v>0.95945881220000007</v>
      </c>
      <c r="P32" s="106">
        <v>2.2996229000000002E-3</v>
      </c>
    </row>
    <row r="33" spans="1:16" ht="15.75" x14ac:dyDescent="0.25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104">
        <v>1.4462730824000001</v>
      </c>
      <c r="P33" s="107">
        <v>2.6910660999999998E-3</v>
      </c>
    </row>
    <row r="34" spans="1:16" ht="16.5" thickBot="1" x14ac:dyDescent="0.3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105">
        <v>1.4245672941</v>
      </c>
      <c r="P34" s="106">
        <v>2.6910660999999998E-3</v>
      </c>
    </row>
    <row r="35" spans="1:16" ht="16.5" thickBot="1" x14ac:dyDescent="0.3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 t="s">
        <v>26</v>
      </c>
      <c r="N35" s="39">
        <v>7917</v>
      </c>
      <c r="O35" s="108">
        <v>1.2826522101000002</v>
      </c>
      <c r="P35" s="111">
        <v>2.249344184E-3</v>
      </c>
    </row>
    <row r="36" spans="1:16" ht="16.5" thickBot="1" x14ac:dyDescent="0.3">
      <c r="A36" s="17"/>
      <c r="B36" s="3" t="s">
        <v>6</v>
      </c>
      <c r="D36" s="32">
        <f>P40</f>
        <v>1.3670093000000001E-3</v>
      </c>
      <c r="E36" s="3" t="s">
        <v>9</v>
      </c>
      <c r="G36" s="5">
        <f>I7</f>
        <v>125000</v>
      </c>
      <c r="H36" s="12" t="s">
        <v>10</v>
      </c>
      <c r="I36" s="13">
        <f>ROUND(G36*D36,2)</f>
        <v>170.88</v>
      </c>
      <c r="J36" s="13"/>
      <c r="K36" s="38" t="s">
        <v>46</v>
      </c>
      <c r="L36" s="39">
        <v>623</v>
      </c>
      <c r="M36" s="38" t="s">
        <v>33</v>
      </c>
      <c r="N36" s="39">
        <v>7936</v>
      </c>
      <c r="O36" s="136">
        <v>1.2368230465000001</v>
      </c>
      <c r="P36" s="137">
        <v>2.1131095999999999E-3</v>
      </c>
    </row>
    <row r="37" spans="1:16" ht="15.75" x14ac:dyDescent="0.25">
      <c r="A37" s="9"/>
      <c r="I37" s="13"/>
      <c r="J37" s="13"/>
      <c r="K37" s="38" t="s">
        <v>46</v>
      </c>
      <c r="L37" s="39">
        <v>623</v>
      </c>
      <c r="M37" s="38" t="s">
        <v>30</v>
      </c>
      <c r="N37" s="39">
        <v>7931</v>
      </c>
      <c r="O37" s="108">
        <v>1.2196540096000001</v>
      </c>
      <c r="P37" s="111">
        <v>2.1131095999999999E-3</v>
      </c>
    </row>
    <row r="38" spans="1:16" ht="16.5" thickBot="1" x14ac:dyDescent="0.3">
      <c r="A38" s="17"/>
      <c r="I38" s="13"/>
      <c r="J38" s="13"/>
      <c r="K38" s="38" t="s">
        <v>46</v>
      </c>
      <c r="L38" s="39">
        <v>623</v>
      </c>
      <c r="M38" s="38" t="s">
        <v>26</v>
      </c>
      <c r="N38" s="39">
        <v>7937</v>
      </c>
      <c r="O38" s="109">
        <v>1.2185451608000002</v>
      </c>
      <c r="P38" s="110">
        <v>2.1131095999999999E-3</v>
      </c>
    </row>
    <row r="39" spans="1:16" ht="16.5" thickBot="1" x14ac:dyDescent="0.3">
      <c r="A39" s="4" t="s">
        <v>1</v>
      </c>
      <c r="K39" s="38" t="s">
        <v>47</v>
      </c>
      <c r="L39" s="39">
        <v>282</v>
      </c>
      <c r="M39" s="38" t="s">
        <v>26</v>
      </c>
      <c r="N39" s="39">
        <v>8187</v>
      </c>
      <c r="O39" s="147">
        <v>1.6742574394</v>
      </c>
      <c r="P39" s="148">
        <v>2.8719000000000001E-3</v>
      </c>
    </row>
    <row r="40" spans="1:16" ht="15.75" x14ac:dyDescent="0.25">
      <c r="A40" s="17"/>
      <c r="K40" s="40" t="s">
        <v>48</v>
      </c>
      <c r="L40" s="41">
        <v>625</v>
      </c>
      <c r="M40" s="75" t="s">
        <v>30</v>
      </c>
      <c r="N40" s="144">
        <v>151</v>
      </c>
      <c r="O40" s="145">
        <v>1.4555267112529999</v>
      </c>
      <c r="P40" s="146">
        <v>1.3670093000000001E-3</v>
      </c>
    </row>
    <row r="41" spans="1:16" ht="15.75" x14ac:dyDescent="0.25">
      <c r="A41" s="17"/>
      <c r="B41" s="3" t="s">
        <v>7</v>
      </c>
      <c r="I41" s="13">
        <f>I31</f>
        <v>1440.97</v>
      </c>
      <c r="J41" s="13"/>
      <c r="K41" s="38" t="s">
        <v>48</v>
      </c>
      <c r="L41" s="39">
        <v>625</v>
      </c>
      <c r="M41" s="38" t="s">
        <v>35</v>
      </c>
      <c r="N41" s="39">
        <v>152</v>
      </c>
      <c r="O41" s="112">
        <v>1.4547124240530001</v>
      </c>
      <c r="P41" s="113">
        <v>1.3670093000000001E-3</v>
      </c>
    </row>
    <row r="42" spans="1:16" ht="15.75" x14ac:dyDescent="0.25">
      <c r="A42" s="3" t="s">
        <v>2</v>
      </c>
      <c r="B42" s="3" t="s">
        <v>6</v>
      </c>
      <c r="I42" s="13">
        <f>I36</f>
        <v>170.88</v>
      </c>
      <c r="J42" s="13"/>
      <c r="K42" s="38" t="s">
        <v>48</v>
      </c>
      <c r="L42" s="39">
        <v>625</v>
      </c>
      <c r="M42" s="38" t="s">
        <v>49</v>
      </c>
      <c r="N42" s="39">
        <v>154</v>
      </c>
      <c r="O42" s="112">
        <v>1.4345649589530001</v>
      </c>
      <c r="P42" s="113">
        <v>1.3670093000000001E-3</v>
      </c>
    </row>
    <row r="43" spans="1:16" ht="16.5" thickBot="1" x14ac:dyDescent="0.3">
      <c r="A43" s="17"/>
      <c r="I43" s="14"/>
      <c r="J43" s="45"/>
      <c r="K43" s="38" t="s">
        <v>48</v>
      </c>
      <c r="L43" s="39">
        <v>625</v>
      </c>
      <c r="M43" s="38" t="s">
        <v>38</v>
      </c>
      <c r="N43" s="39">
        <v>155</v>
      </c>
      <c r="O43" s="112">
        <v>1.4717981888530001</v>
      </c>
      <c r="P43" s="113">
        <v>1.3670093000000001E-3</v>
      </c>
    </row>
    <row r="44" spans="1:16" ht="16.5" thickBot="1" x14ac:dyDescent="0.3">
      <c r="A44" s="17"/>
      <c r="D44" s="51" t="s">
        <v>66</v>
      </c>
      <c r="E44" s="52"/>
      <c r="F44" s="52"/>
      <c r="G44" s="52"/>
      <c r="H44" s="49"/>
      <c r="I44" s="53">
        <f>SUM(I41:I42)</f>
        <v>1611.85</v>
      </c>
      <c r="J44" s="16"/>
      <c r="K44" s="38" t="s">
        <v>48</v>
      </c>
      <c r="L44" s="39">
        <v>625</v>
      </c>
      <c r="M44" s="38" t="s">
        <v>33</v>
      </c>
      <c r="N44" s="39">
        <v>156</v>
      </c>
      <c r="O44" s="112">
        <v>1.472315441653</v>
      </c>
      <c r="P44" s="113">
        <v>1.3670093000000001E-3</v>
      </c>
    </row>
    <row r="45" spans="1:16" ht="16.5" thickBot="1" x14ac:dyDescent="0.3">
      <c r="A45" s="17"/>
      <c r="B45" s="3"/>
      <c r="C45" s="17"/>
      <c r="D45" s="62"/>
      <c r="E45" s="62"/>
      <c r="F45" s="62"/>
      <c r="G45" s="62"/>
      <c r="H45" s="63"/>
      <c r="I45" s="64"/>
      <c r="J45" s="44"/>
      <c r="K45" s="38" t="s">
        <v>50</v>
      </c>
      <c r="L45" s="39">
        <v>999</v>
      </c>
      <c r="M45" s="38" t="s">
        <v>49</v>
      </c>
      <c r="N45" s="39">
        <v>194</v>
      </c>
      <c r="O45" s="114">
        <v>0.6023208404</v>
      </c>
      <c r="P45" s="115" t="s">
        <v>51</v>
      </c>
    </row>
    <row r="46" spans="1:16" ht="16.5" thickBot="1" x14ac:dyDescent="0.3">
      <c r="D46" s="47" t="s">
        <v>65</v>
      </c>
      <c r="E46" s="48"/>
      <c r="F46" s="48"/>
      <c r="G46" s="48"/>
      <c r="H46" s="49"/>
      <c r="I46" s="50">
        <f>I44+ROUND(I14*0.01*D31,2)</f>
        <v>1990.29</v>
      </c>
      <c r="J46" s="46"/>
      <c r="K46" s="38" t="s">
        <v>52</v>
      </c>
      <c r="L46" s="39">
        <v>621</v>
      </c>
      <c r="M46" s="38" t="s">
        <v>33</v>
      </c>
      <c r="N46" s="39">
        <v>8316</v>
      </c>
      <c r="O46" s="117">
        <v>1.261682792</v>
      </c>
      <c r="P46" s="121">
        <v>2.0711861840000002E-3</v>
      </c>
    </row>
    <row r="47" spans="1:16" ht="16.5" thickBot="1" x14ac:dyDescent="0.3">
      <c r="K47" s="38" t="s">
        <v>52</v>
      </c>
      <c r="L47" s="39">
        <v>621</v>
      </c>
      <c r="M47" s="38" t="s">
        <v>26</v>
      </c>
      <c r="N47" s="39">
        <v>8317</v>
      </c>
      <c r="O47" s="116">
        <v>1.2434049062999999</v>
      </c>
      <c r="P47" s="118">
        <v>2.0711861840000002E-3</v>
      </c>
    </row>
    <row r="48" spans="1:16" ht="16.5" thickBot="1" x14ac:dyDescent="0.3">
      <c r="D48" s="51" t="s">
        <v>70</v>
      </c>
      <c r="E48" s="48"/>
      <c r="F48" s="48"/>
      <c r="G48" s="48"/>
      <c r="H48" s="49"/>
      <c r="I48" s="50">
        <f>I46-I44</f>
        <v>378.44000000000005</v>
      </c>
      <c r="K48" s="38" t="s">
        <v>52</v>
      </c>
      <c r="L48" s="39">
        <v>623</v>
      </c>
      <c r="M48" s="38" t="s">
        <v>33</v>
      </c>
      <c r="N48" s="39">
        <v>8336</v>
      </c>
      <c r="O48" s="116">
        <v>1.1975757427</v>
      </c>
      <c r="P48" s="118">
        <v>1.9349516000000001E-3</v>
      </c>
    </row>
    <row r="49" spans="1:16" ht="15" customHeight="1" thickBot="1" x14ac:dyDescent="0.3">
      <c r="K49" s="38" t="s">
        <v>52</v>
      </c>
      <c r="L49" s="39">
        <v>623</v>
      </c>
      <c r="M49" s="38" t="s">
        <v>26</v>
      </c>
      <c r="N49" s="39">
        <v>8337</v>
      </c>
      <c r="O49" s="119">
        <v>1.1792978569999999</v>
      </c>
      <c r="P49" s="120">
        <v>1.9349516000000001E-3</v>
      </c>
    </row>
    <row r="50" spans="1:16" ht="16.5" thickBot="1" x14ac:dyDescent="0.3">
      <c r="D50" s="65" t="s">
        <v>67</v>
      </c>
      <c r="K50" s="38" t="s">
        <v>53</v>
      </c>
      <c r="L50" s="39">
        <v>621</v>
      </c>
      <c r="M50" s="38" t="s">
        <v>26</v>
      </c>
      <c r="N50" s="39">
        <v>8517</v>
      </c>
      <c r="O50" s="122">
        <v>1.4217681079</v>
      </c>
      <c r="P50" s="123">
        <v>2.0711861840000002E-3</v>
      </c>
    </row>
    <row r="51" spans="1:16" ht="15.75" x14ac:dyDescent="0.25">
      <c r="D51" s="67" t="s">
        <v>77</v>
      </c>
      <c r="K51" s="38" t="s">
        <v>54</v>
      </c>
      <c r="L51" s="39">
        <v>621</v>
      </c>
      <c r="M51" s="38"/>
      <c r="N51" s="39">
        <v>8910</v>
      </c>
      <c r="O51" s="125">
        <v>1.1457229167</v>
      </c>
      <c r="P51" s="129">
        <v>2.0711861840000002E-3</v>
      </c>
    </row>
    <row r="52" spans="1:16" ht="15.75" x14ac:dyDescent="0.25">
      <c r="K52" s="38" t="s">
        <v>54</v>
      </c>
      <c r="L52" s="39">
        <v>624</v>
      </c>
      <c r="M52" s="38"/>
      <c r="N52" s="39">
        <v>8940</v>
      </c>
      <c r="O52" s="124">
        <v>1.1274357373000001</v>
      </c>
      <c r="P52" s="126">
        <v>2.2996229000000002E-3</v>
      </c>
    </row>
    <row r="53" spans="1:16" ht="16.5" thickBot="1" x14ac:dyDescent="0.3">
      <c r="K53" s="38" t="s">
        <v>54</v>
      </c>
      <c r="L53" s="39">
        <v>624</v>
      </c>
      <c r="M53" s="38" t="s">
        <v>33</v>
      </c>
      <c r="N53" s="39">
        <v>8946</v>
      </c>
      <c r="O53" s="127">
        <v>1.1655666106</v>
      </c>
      <c r="P53" s="128">
        <v>2.2996229000000002E-3</v>
      </c>
    </row>
    <row r="54" spans="1:16" ht="15.75" x14ac:dyDescent="0.25">
      <c r="A54" s="158" t="s">
        <v>71</v>
      </c>
      <c r="B54" s="159"/>
      <c r="C54" s="159"/>
      <c r="D54" s="159"/>
      <c r="E54" s="159"/>
      <c r="F54" s="159"/>
      <c r="G54" s="159"/>
      <c r="H54" s="159"/>
      <c r="I54" s="160"/>
      <c r="K54" s="38" t="s">
        <v>55</v>
      </c>
      <c r="L54" s="39">
        <v>622</v>
      </c>
      <c r="M54" s="38" t="s">
        <v>39</v>
      </c>
      <c r="N54" s="39">
        <v>9329</v>
      </c>
      <c r="O54" s="131">
        <v>1.166160778484586</v>
      </c>
      <c r="P54" s="135">
        <v>2.1589735E-3</v>
      </c>
    </row>
    <row r="55" spans="1:16" ht="15" customHeight="1" x14ac:dyDescent="0.25">
      <c r="A55" s="161" t="s">
        <v>72</v>
      </c>
      <c r="B55" s="162"/>
      <c r="C55" s="162"/>
      <c r="D55" s="162"/>
      <c r="E55" s="162"/>
      <c r="F55" s="162"/>
      <c r="G55" s="162"/>
      <c r="H55" s="162"/>
      <c r="I55" s="163"/>
      <c r="K55" s="38" t="s">
        <v>55</v>
      </c>
      <c r="L55" s="39">
        <v>624</v>
      </c>
      <c r="M55" s="38"/>
      <c r="N55" s="39">
        <v>9340</v>
      </c>
      <c r="O55" s="130">
        <v>1.0486759541845858</v>
      </c>
      <c r="P55" s="132">
        <v>2.2996229000000002E-3</v>
      </c>
    </row>
    <row r="56" spans="1:16" ht="15.75" x14ac:dyDescent="0.25">
      <c r="A56" s="161" t="s">
        <v>73</v>
      </c>
      <c r="B56" s="162"/>
      <c r="C56" s="162"/>
      <c r="D56" s="162"/>
      <c r="E56" s="162"/>
      <c r="F56" s="162"/>
      <c r="G56" s="162"/>
      <c r="H56" s="162"/>
      <c r="I56" s="163"/>
      <c r="K56" s="38" t="s">
        <v>55</v>
      </c>
      <c r="L56" s="39">
        <v>624</v>
      </c>
      <c r="M56" s="38" t="s">
        <v>33</v>
      </c>
      <c r="N56" s="39">
        <v>9346</v>
      </c>
      <c r="O56" s="130">
        <v>1.0868068274845859</v>
      </c>
      <c r="P56" s="132">
        <v>2.2996229000000002E-3</v>
      </c>
    </row>
    <row r="57" spans="1:16" ht="16.5" thickBot="1" x14ac:dyDescent="0.3">
      <c r="A57" s="149" t="s">
        <v>75</v>
      </c>
      <c r="B57" s="150"/>
      <c r="C57" s="150"/>
      <c r="D57" s="150"/>
      <c r="E57" s="150"/>
      <c r="F57" s="150"/>
      <c r="G57" s="150"/>
      <c r="H57" s="150"/>
      <c r="I57" s="151"/>
      <c r="K57" s="38" t="s">
        <v>55</v>
      </c>
      <c r="L57" s="39">
        <v>624</v>
      </c>
      <c r="M57" s="38" t="s">
        <v>26</v>
      </c>
      <c r="N57" s="39">
        <v>9347</v>
      </c>
      <c r="O57" s="130">
        <v>1.0685289417845858</v>
      </c>
      <c r="P57" s="132">
        <v>2.2996229000000002E-3</v>
      </c>
    </row>
    <row r="58" spans="1:16" ht="16.5" thickBot="1" x14ac:dyDescent="0.3">
      <c r="K58" s="38" t="s">
        <v>55</v>
      </c>
      <c r="L58" s="39">
        <v>624</v>
      </c>
      <c r="M58" s="38" t="s">
        <v>39</v>
      </c>
      <c r="N58" s="39">
        <v>9349</v>
      </c>
      <c r="O58" s="133">
        <v>1.0651010391845859</v>
      </c>
      <c r="P58" s="134">
        <v>2.2996229000000002E-3</v>
      </c>
    </row>
    <row r="59" spans="1:16" ht="15.75" x14ac:dyDescent="0.25">
      <c r="K59" s="42" t="s">
        <v>58</v>
      </c>
      <c r="L59" s="68">
        <v>621</v>
      </c>
      <c r="M59" s="42" t="s">
        <v>26</v>
      </c>
      <c r="N59" s="68">
        <v>9717</v>
      </c>
      <c r="O59" s="139">
        <v>1.1168853115000001</v>
      </c>
      <c r="P59" s="140">
        <v>2.0711861840000002E-3</v>
      </c>
    </row>
    <row r="60" spans="1:16" ht="15.75" x14ac:dyDescent="0.25">
      <c r="K60" s="42" t="s">
        <v>58</v>
      </c>
      <c r="L60" s="68">
        <v>624</v>
      </c>
      <c r="M60" s="42"/>
      <c r="N60" s="68">
        <v>9740</v>
      </c>
      <c r="O60" s="136">
        <v>1.0787451445000003</v>
      </c>
      <c r="P60" s="142">
        <v>2.2996229000000002E-3</v>
      </c>
    </row>
    <row r="61" spans="1:16" ht="15.75" x14ac:dyDescent="0.25">
      <c r="K61" s="42" t="s">
        <v>58</v>
      </c>
      <c r="L61" s="68">
        <v>624</v>
      </c>
      <c r="M61" s="42" t="s">
        <v>33</v>
      </c>
      <c r="N61" s="68">
        <v>9746</v>
      </c>
      <c r="O61" s="141">
        <v>1.1168760178000001</v>
      </c>
      <c r="P61" s="137">
        <v>2.2996229000000002E-3</v>
      </c>
    </row>
    <row r="62" spans="1:16" ht="16.5" thickBot="1" x14ac:dyDescent="0.3">
      <c r="K62" s="42" t="s">
        <v>58</v>
      </c>
      <c r="L62" s="68">
        <v>624</v>
      </c>
      <c r="M62" s="42" t="s">
        <v>26</v>
      </c>
      <c r="N62" s="68">
        <v>9747</v>
      </c>
      <c r="O62" s="138">
        <v>1.0985981321000002</v>
      </c>
      <c r="P62" s="143">
        <v>2.2996229000000002E-3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2015-03-05T19:52:47Z</cp:lastPrinted>
  <dcterms:created xsi:type="dcterms:W3CDTF">2003-10-29T19:43:33Z</dcterms:created>
  <dcterms:modified xsi:type="dcterms:W3CDTF">2017-02-24T16:18:07Z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585928161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