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2\Web Stuff\"/>
    </mc:Choice>
  </mc:AlternateContent>
  <xr:revisionPtr revIDLastSave="0" documentId="13_ncr:1_{5A6BA85D-00D7-4B89-8409-D2DDA69D5DEA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" l="1"/>
  <c r="I36" i="2" s="1"/>
  <c r="I42" i="2" s="1"/>
  <c r="D31" i="2"/>
  <c r="G12" i="2"/>
  <c r="G13" i="2" s="1"/>
  <c r="F14" i="2" s="1"/>
  <c r="I14" i="2" s="1"/>
  <c r="I19" i="2" s="1"/>
  <c r="G36" i="2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<sst xmlns="http://schemas.openxmlformats.org/spreadsheetml/2006/main" count="166" uniqueCount="81">
  <si>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</si>
  <si>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</si>
  <si>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</si>
  <si>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</si>
  <si>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</si>
  <si>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</si>
  <si>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</si>
  <si>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</si>
  <si>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</si>
  <si>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</si>
  <si>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</si>
  <si>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</si>
  <si>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</si>
  <si>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</si>
  <si>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</si>
  <si>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</si>
  <si>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</si>
  <si>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</si>
  <si>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</si>
  <si>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</si>
  <si>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</si>
  <si>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</si>
  <si>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</si>
  <si>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</si>
  <si>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</si>
  <si>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</si>
  <si>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</si>
  <si>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</si>
  <si>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</si>
  <si>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</si>
  <si>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</si>
  <si>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</si>
  <si>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</si>
  <si>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</si>
  <si>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</si>
  <si>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</si>
  <si>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</si>
  <si>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</si>
  <si>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</si>
  <si>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</si>
  <si>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</si>
  <si>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</si>
  <si>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</si>
  <si>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</si>
  <si>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</si>
  <si>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</si>
  <si>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</si>
  <si>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</si>
  <si>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</si>
  <si>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</si>
  <si>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</si>
  <si>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</si>
  <si>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</si>
  <si>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</si>
  <si>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</si>
  <si>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</si>
  <si>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</si>
  <si>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</si>
  <si>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</si>
  <si>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</si>
  <si>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</si>
  <si>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</si>
  <si>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</si>
  <si>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</si>
  <si>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</si>
  <si>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</si>
  <si>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</si>
  <si>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</si>
  <si>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</si>
  <si>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</si>
  <si>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</si>
  <si>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</si>
  <si>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</si>
  <si>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</si>
  <si>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</si>
  <si>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</si>
  <si>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</si>
  <si>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</si>
  <si>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</si>
  <si>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FINAL PAY 2022 TAX RATES</t>
  </si>
  <si>
    <t>Example of a tax calculation for FINAL Taxes Payable in 2022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</si>
</sst>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zoomScale="80" zoomScaleNormal="80" workbookViewId="0">
      <selection activeCell="T8" sqref="T8"/>
    </sheetView>
  </sheetViews>
  <sheetFormatPr defaultColWidth="9.69140625" defaultRowHeight="15.5" x14ac:dyDescent="0.35"/>
  <cols>
    <col min="1" max="1" width="5.69140625" style="1" customWidth="1"/>
    <col min="2" max="2" width="9.69140625" style="1" customWidth="1"/>
    <col min="3" max="3" width="11.69140625" style="1" customWidth="1"/>
    <col min="4" max="4" width="12.69140625" style="1" customWidth="1"/>
    <col min="5" max="5" width="9.69140625" style="1" customWidth="1"/>
    <col min="6" max="6" width="5.69140625" style="1" customWidth="1"/>
    <col min="7" max="7" width="9.69140625" style="1" customWidth="1"/>
    <col min="8" max="8" width="3.23046875" style="27" customWidth="1"/>
    <col min="9" max="9" width="15.84375" style="1" customWidth="1"/>
    <col min="10" max="10" width="3.4609375" style="1" customWidth="1"/>
    <col min="11" max="11" width="22" style="1" customWidth="1"/>
    <col min="12" max="12" width="6.84375" style="1" customWidth="1"/>
    <col min="13" max="13" width="7.4609375" style="1" customWidth="1"/>
    <col min="14" max="14" width="7.23046875" style="1" customWidth="1"/>
    <col min="15" max="15" width="15.84375" style="1" customWidth="1"/>
    <col min="16" max="16" width="16.53515625" style="1" customWidth="1"/>
    <col min="17" max="17" width="3.23046875" style="1" customWidth="1"/>
    <col min="18" max="251" width="9.69140625" style="1" customWidth="1"/>
  </cols>
  <sheetData>
    <row r="1" spans="1:16" ht="23.5" thickBot="1" x14ac:dyDescent="0.5500000000000000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79</v>
      </c>
      <c r="L1" s="97"/>
      <c r="M1" s="97"/>
      <c r="N1" s="97"/>
      <c r="O1" s="97"/>
      <c r="P1" s="97"/>
    </row>
    <row r="2" spans="1:16" x14ac:dyDescent="0.3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29" x14ac:dyDescent="0.3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35">
      <c r="A4" s="95" t="s">
        <v>80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1.0800120923000003</v>
      </c>
      <c r="P4" s="67">
        <v>2.5639617490000001E-3</v>
      </c>
    </row>
    <row r="5" spans="1:16" ht="17.25" customHeight="1" x14ac:dyDescent="0.35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1.1027350895000001</v>
      </c>
      <c r="P5" s="69">
        <v>2.5639617490000001E-3</v>
      </c>
    </row>
    <row r="6" spans="1:16" ht="16" thickBot="1" x14ac:dyDescent="0.4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1.1149509733000003</v>
      </c>
      <c r="P6" s="71">
        <v>2.6937417000000002E-3</v>
      </c>
    </row>
    <row r="7" spans="1:16" ht="20.25" customHeight="1" thickBot="1" x14ac:dyDescent="0.45">
      <c r="A7" s="17"/>
      <c r="B7" s="55" t="s">
        <v>63</v>
      </c>
      <c r="D7" s="56"/>
      <c r="E7" s="56"/>
      <c r="F7" s="55"/>
      <c r="G7" s="55"/>
      <c r="H7" s="53"/>
      <c r="I7" s="54">
        <v>200000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1.1733374567000001</v>
      </c>
      <c r="P7" s="73">
        <v>2.5639617490000001E-3</v>
      </c>
    </row>
    <row r="8" spans="1:16" x14ac:dyDescent="0.3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0.85898923180000009</v>
      </c>
      <c r="P8" s="67">
        <v>2.6937417000000002E-3</v>
      </c>
    </row>
    <row r="9" spans="1:16" ht="16" thickBot="1" x14ac:dyDescent="0.4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0.94707499843700016</v>
      </c>
      <c r="P9" s="71">
        <v>1.8850398000000003E-3</v>
      </c>
    </row>
    <row r="10" spans="1:16" x14ac:dyDescent="0.35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1.2469900394000002</v>
      </c>
      <c r="P10" s="67">
        <v>2.6937417000000002E-3</v>
      </c>
    </row>
    <row r="11" spans="1:16" ht="16" thickBot="1" x14ac:dyDescent="0.4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1.2375171453000002</v>
      </c>
      <c r="P11" s="71">
        <v>2.6937417000000002E-3</v>
      </c>
    </row>
    <row r="12" spans="1:16" x14ac:dyDescent="0.35">
      <c r="A12" s="17"/>
      <c r="B12" s="18" t="s">
        <v>12</v>
      </c>
      <c r="F12" s="18" t="s">
        <v>9</v>
      </c>
      <c r="G12" s="22">
        <f>IF(+OR(I7&gt;414000,I7&lt;76000),0,(I7-76000)*0.09)</f>
        <v>11160</v>
      </c>
      <c r="K12" s="64" t="s">
        <v>31</v>
      </c>
      <c r="L12" s="65">
        <v>624</v>
      </c>
      <c r="M12" s="64"/>
      <c r="N12" s="65">
        <v>3740</v>
      </c>
      <c r="O12" s="66">
        <v>1.2913577257</v>
      </c>
      <c r="P12" s="67">
        <v>1.9261395000000001E-3</v>
      </c>
    </row>
    <row r="13" spans="1:16" ht="16" thickBot="1" x14ac:dyDescent="0.4">
      <c r="A13" s="17"/>
      <c r="B13" s="18"/>
      <c r="G13" s="21">
        <f>G11-G12</f>
        <v>19240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1.3202867009000001</v>
      </c>
      <c r="P13" s="71">
        <v>1.9261395000000001E-3</v>
      </c>
    </row>
    <row r="14" spans="1:16" x14ac:dyDescent="0.35">
      <c r="A14" s="17"/>
      <c r="B14" s="18"/>
      <c r="D14" s="18" t="s">
        <v>14</v>
      </c>
      <c r="F14" s="25">
        <f>ROUND(G13/100,0)</f>
        <v>192</v>
      </c>
      <c r="G14" s="21"/>
      <c r="H14" s="28" t="s">
        <v>15</v>
      </c>
      <c r="I14" s="20">
        <f>ROUND(F14*100,0)</f>
        <v>19200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1.1549470967000002</v>
      </c>
      <c r="P14" s="67">
        <v>2.6937417000000002E-3</v>
      </c>
    </row>
    <row r="15" spans="1:16" x14ac:dyDescent="0.35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1.1403329057000002</v>
      </c>
      <c r="P15" s="69">
        <v>2.6937417000000002E-3</v>
      </c>
    </row>
    <row r="16" spans="1:16" ht="16" thickBot="1" x14ac:dyDescent="0.4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1.1454742026000002</v>
      </c>
      <c r="P16" s="71">
        <v>2.6937417000000002E-3</v>
      </c>
    </row>
    <row r="17" spans="1:16" x14ac:dyDescent="0.3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1.1156556874000003</v>
      </c>
      <c r="P17" s="67">
        <v>2.6937417000000002E-3</v>
      </c>
    </row>
    <row r="18" spans="1:16" ht="16" thickBot="1" x14ac:dyDescent="0.4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1.1945668369000002</v>
      </c>
      <c r="P18" s="71">
        <v>1.9261395000000001E-3</v>
      </c>
    </row>
    <row r="19" spans="1:16" x14ac:dyDescent="0.35">
      <c r="A19" s="17"/>
      <c r="B19" s="18"/>
      <c r="E19" s="24" t="s">
        <v>13</v>
      </c>
      <c r="F19" s="23"/>
      <c r="G19" s="23"/>
      <c r="I19" s="20">
        <f>I7-I14</f>
        <v>180800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1.3493692097000001</v>
      </c>
      <c r="P19" s="67">
        <v>1.559483E-3</v>
      </c>
    </row>
    <row r="20" spans="1:16" x14ac:dyDescent="0.35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1.3493692097000001</v>
      </c>
      <c r="P20" s="69">
        <v>1.559483E-3</v>
      </c>
    </row>
    <row r="21" spans="1:16" x14ac:dyDescent="0.3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1.3558981446</v>
      </c>
      <c r="P21" s="69">
        <v>1.559483E-3</v>
      </c>
    </row>
    <row r="22" spans="1:16" x14ac:dyDescent="0.35">
      <c r="A22" s="17"/>
      <c r="K22" s="64" t="s">
        <v>36</v>
      </c>
      <c r="L22" s="65">
        <v>623</v>
      </c>
      <c r="M22" s="64"/>
      <c r="N22" s="65">
        <v>5730</v>
      </c>
      <c r="O22" s="68">
        <v>1.2678427448</v>
      </c>
      <c r="P22" s="69">
        <v>2.6937417000000002E-3</v>
      </c>
    </row>
    <row r="23" spans="1:16" x14ac:dyDescent="0.35">
      <c r="A23" s="17"/>
      <c r="B23" s="1" t="s">
        <v>77</v>
      </c>
      <c r="I23" s="5">
        <f>IF(I19&lt;500001,I19*0.01,5000)</f>
        <v>1808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1.2956132953000001</v>
      </c>
      <c r="P23" s="69">
        <v>2.6937417000000002E-3</v>
      </c>
    </row>
    <row r="24" spans="1:16" x14ac:dyDescent="0.35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1.2967717200000002</v>
      </c>
      <c r="P24" s="69">
        <v>2.6937417000000002E-3</v>
      </c>
    </row>
    <row r="25" spans="1:16" ht="16" thickBot="1" x14ac:dyDescent="0.4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1.3756828695000003</v>
      </c>
      <c r="P25" s="71">
        <v>1.9261395000000001E-3</v>
      </c>
    </row>
    <row r="26" spans="1:16" ht="16" thickBot="1" x14ac:dyDescent="0.4">
      <c r="A26" s="17"/>
      <c r="D26" s="3" t="s">
        <v>7</v>
      </c>
      <c r="I26" s="5">
        <f>SUM(I23:I24)</f>
        <v>1808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1.1663732441000001</v>
      </c>
      <c r="P26" s="67">
        <v>2.8346480490000002E-3</v>
      </c>
    </row>
    <row r="27" spans="1:16" ht="16" thickTop="1" x14ac:dyDescent="0.35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1.2346761423000001</v>
      </c>
      <c r="P27" s="69">
        <v>2.5639617490000001E-3</v>
      </c>
    </row>
    <row r="28" spans="1:16" x14ac:dyDescent="0.35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1.1875543217000002</v>
      </c>
      <c r="P28" s="69">
        <v>2.5639617490000001E-3</v>
      </c>
    </row>
    <row r="29" spans="1:16" x14ac:dyDescent="0.3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1.2177322398000001</v>
      </c>
      <c r="P29" s="69">
        <v>2.5639617490000001E-3</v>
      </c>
    </row>
    <row r="30" spans="1:16" ht="16" thickBot="1" x14ac:dyDescent="0.4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1.2642665806000002</v>
      </c>
      <c r="P30" s="71">
        <v>2.1421999999999999E-3</v>
      </c>
    </row>
    <row r="31" spans="1:16" ht="16" thickBot="1" x14ac:dyDescent="0.4">
      <c r="A31" s="17"/>
      <c r="B31" s="3" t="s">
        <v>4</v>
      </c>
      <c r="D31" s="31">
        <f>O40</f>
        <v>1.4087971707369999</v>
      </c>
      <c r="E31" s="3" t="s">
        <v>8</v>
      </c>
      <c r="G31" s="61">
        <f>I26</f>
        <v>1808</v>
      </c>
      <c r="H31" s="12" t="s">
        <v>9</v>
      </c>
      <c r="I31" s="13">
        <f>ROUND(G31*D31,2)</f>
        <v>2547.11</v>
      </c>
      <c r="J31" s="13"/>
      <c r="K31" s="64" t="s">
        <v>43</v>
      </c>
      <c r="L31" s="65">
        <v>621</v>
      </c>
      <c r="M31" s="64"/>
      <c r="N31" s="65">
        <v>6710</v>
      </c>
      <c r="O31" s="66">
        <v>0.91834771500000012</v>
      </c>
      <c r="P31" s="67">
        <v>2.5639617490000001E-3</v>
      </c>
    </row>
    <row r="32" spans="1:16" ht="16" thickBot="1" x14ac:dyDescent="0.4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1.0321977455000002</v>
      </c>
      <c r="P32" s="71">
        <v>1.9261395000000001E-3</v>
      </c>
    </row>
    <row r="33" spans="1:16" x14ac:dyDescent="0.35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1.3660584603999999</v>
      </c>
      <c r="P33" s="67">
        <v>1.559483E-3</v>
      </c>
    </row>
    <row r="34" spans="1:16" ht="16" thickBot="1" x14ac:dyDescent="0.4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1.3725873953000001</v>
      </c>
      <c r="P34" s="71">
        <v>1.559483E-3</v>
      </c>
    </row>
    <row r="35" spans="1:16" ht="16" thickBot="1" x14ac:dyDescent="0.4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1.1994026205000001</v>
      </c>
      <c r="P35" s="67">
        <v>2.5639617490000001E-3</v>
      </c>
    </row>
    <row r="36" spans="1:16" ht="16" thickBot="1" x14ac:dyDescent="0.4">
      <c r="A36" s="17"/>
      <c r="B36" s="3" t="s">
        <v>5</v>
      </c>
      <c r="D36" s="32">
        <f>P40</f>
        <v>1.8850398000000003E-3</v>
      </c>
      <c r="E36" s="3" t="s">
        <v>8</v>
      </c>
      <c r="G36" s="5">
        <f>I7</f>
        <v>200000</v>
      </c>
      <c r="H36" s="12" t="s">
        <v>9</v>
      </c>
      <c r="I36" s="13">
        <f>ROUND(G36*D36,2)</f>
        <v>377.01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1.2449728203000001</v>
      </c>
      <c r="P36" s="69">
        <v>2.6937417000000002E-3</v>
      </c>
    </row>
    <row r="37" spans="1:16" x14ac:dyDescent="0.3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1.2438143956000001</v>
      </c>
      <c r="P37" s="67">
        <v>2.6937417000000002E-3</v>
      </c>
    </row>
    <row r="38" spans="1:16" ht="16" thickBot="1" x14ac:dyDescent="0.4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1.2343415015000001</v>
      </c>
      <c r="P38" s="71">
        <v>2.6937417000000002E-3</v>
      </c>
    </row>
    <row r="39" spans="1:16" ht="16" thickBot="1" x14ac:dyDescent="0.4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1.5551997156000001</v>
      </c>
      <c r="P39" s="75">
        <v>2.1421999999999999E-3</v>
      </c>
    </row>
    <row r="40" spans="1:16" x14ac:dyDescent="0.35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1.4087971707369999</v>
      </c>
      <c r="P40" s="83">
        <v>1.8850398000000003E-3</v>
      </c>
    </row>
    <row r="41" spans="1:16" x14ac:dyDescent="0.35">
      <c r="A41" s="17"/>
      <c r="B41" s="3" t="s">
        <v>6</v>
      </c>
      <c r="I41" s="13">
        <f>I31</f>
        <v>2547.11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1.3941829727370001</v>
      </c>
      <c r="P41" s="69">
        <v>1.8850398000000003E-3</v>
      </c>
    </row>
    <row r="42" spans="1:16" x14ac:dyDescent="0.35">
      <c r="A42" s="3" t="s">
        <v>2</v>
      </c>
      <c r="B42" s="3" t="s">
        <v>5</v>
      </c>
      <c r="I42" s="13">
        <f>I36</f>
        <v>377.01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1.381026621737</v>
      </c>
      <c r="P42" s="69">
        <v>1.8850398000000003E-3</v>
      </c>
    </row>
    <row r="43" spans="1:16" ht="16" thickBot="1" x14ac:dyDescent="0.4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1.4094164962370002</v>
      </c>
      <c r="P43" s="69">
        <v>1.8850398000000003E-3</v>
      </c>
    </row>
    <row r="44" spans="1:16" ht="16" thickBot="1" x14ac:dyDescent="0.4">
      <c r="A44" s="17"/>
      <c r="D44" s="46" t="s">
        <v>75</v>
      </c>
      <c r="E44" s="47"/>
      <c r="F44" s="47"/>
      <c r="G44" s="47"/>
      <c r="H44" s="44"/>
      <c r="I44" s="48">
        <f>SUM(I41:I42)</f>
        <v>2924.12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1.409849039137</v>
      </c>
      <c r="P44" s="69">
        <v>1.8850398000000003E-3</v>
      </c>
    </row>
    <row r="45" spans="1:16" ht="16" thickBot="1" x14ac:dyDescent="0.4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0.54590867300000001</v>
      </c>
      <c r="P45" s="71" t="s">
        <v>50</v>
      </c>
    </row>
    <row r="46" spans="1:16" ht="16" thickBot="1" x14ac:dyDescent="0.4">
      <c r="D46" s="42" t="s">
        <v>76</v>
      </c>
      <c r="E46" s="43"/>
      <c r="F46" s="43"/>
      <c r="G46" s="43"/>
      <c r="H46" s="44"/>
      <c r="I46" s="63">
        <f>ROUND((I7*1.25%)*D31,2)+I42</f>
        <v>3899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1.1613815827</v>
      </c>
      <c r="P46" s="79">
        <v>2.5639617490000001E-3</v>
      </c>
    </row>
    <row r="47" spans="1:16" ht="16" thickBot="1" x14ac:dyDescent="0.4">
      <c r="K47" s="64" t="s">
        <v>51</v>
      </c>
      <c r="L47" s="65">
        <v>621</v>
      </c>
      <c r="M47" s="64" t="s">
        <v>25</v>
      </c>
      <c r="N47" s="65">
        <v>8317</v>
      </c>
      <c r="O47" s="68">
        <v>1.1507502639</v>
      </c>
      <c r="P47" s="69">
        <v>2.5639617490000001E-3</v>
      </c>
    </row>
    <row r="48" spans="1:16" ht="16" thickBot="1" x14ac:dyDescent="0.4">
      <c r="D48" s="46" t="s">
        <v>67</v>
      </c>
      <c r="E48" s="43"/>
      <c r="F48" s="43"/>
      <c r="G48" s="43"/>
      <c r="H48" s="44"/>
      <c r="I48" s="45">
        <f>I46-I44</f>
        <v>974.88000000000011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1.1963204637</v>
      </c>
      <c r="P48" s="69">
        <v>2.6937417000000002E-3</v>
      </c>
    </row>
    <row r="49" spans="1:16" ht="15" customHeight="1" thickBot="1" x14ac:dyDescent="0.4">
      <c r="K49" s="64" t="s">
        <v>51</v>
      </c>
      <c r="L49" s="65">
        <v>623</v>
      </c>
      <c r="M49" s="64" t="s">
        <v>25</v>
      </c>
      <c r="N49" s="65">
        <v>8337</v>
      </c>
      <c r="O49" s="70">
        <v>1.1856891449</v>
      </c>
      <c r="P49" s="71">
        <v>2.6937417000000002E-3</v>
      </c>
    </row>
    <row r="50" spans="1:16" ht="16" thickBot="1" x14ac:dyDescent="0.4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1.2856774567000002</v>
      </c>
      <c r="P50" s="73">
        <v>2.5639617490000001E-3</v>
      </c>
    </row>
    <row r="51" spans="1:16" x14ac:dyDescent="0.3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1.0576326027</v>
      </c>
      <c r="P51" s="67">
        <v>2.5639617490000001E-3</v>
      </c>
    </row>
    <row r="52" spans="1:16" x14ac:dyDescent="0.3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1.1714826331999999</v>
      </c>
      <c r="P52" s="69">
        <v>1.9261395000000001E-3</v>
      </c>
    </row>
    <row r="53" spans="1:16" ht="16" thickBot="1" x14ac:dyDescent="0.4">
      <c r="K53" s="64" t="s">
        <v>53</v>
      </c>
      <c r="L53" s="65">
        <v>624</v>
      </c>
      <c r="M53" s="64" t="s">
        <v>32</v>
      </c>
      <c r="N53" s="65">
        <v>8946</v>
      </c>
      <c r="O53" s="70">
        <v>1.2004116084000001</v>
      </c>
      <c r="P53" s="71">
        <v>1.9261395000000001E-3</v>
      </c>
    </row>
    <row r="54" spans="1:16" x14ac:dyDescent="0.3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1.141983051677613</v>
      </c>
      <c r="P54" s="67">
        <v>1.559483E-3</v>
      </c>
    </row>
    <row r="55" spans="1:16" ht="15" customHeight="1" x14ac:dyDescent="0.3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1.1328388013776129</v>
      </c>
      <c r="P55" s="69">
        <v>1.9261395000000001E-3</v>
      </c>
    </row>
    <row r="56" spans="1:16" x14ac:dyDescent="0.3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1.1617677765776131</v>
      </c>
      <c r="P56" s="69">
        <v>1.9261395000000001E-3</v>
      </c>
    </row>
    <row r="57" spans="1:16" ht="16" thickBot="1" x14ac:dyDescent="0.4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1.1511364577776131</v>
      </c>
      <c r="P57" s="69">
        <v>1.9261395000000001E-3</v>
      </c>
    </row>
    <row r="58" spans="1:16" ht="16" thickBot="1" x14ac:dyDescent="0.4">
      <c r="K58" s="64" t="s">
        <v>54</v>
      </c>
      <c r="L58" s="65">
        <v>624</v>
      </c>
      <c r="M58" s="64" t="s">
        <v>38</v>
      </c>
      <c r="N58" s="65">
        <v>9349</v>
      </c>
      <c r="O58" s="70">
        <v>1.168296711477613</v>
      </c>
      <c r="P58" s="71">
        <v>1.9261395000000001E-3</v>
      </c>
    </row>
    <row r="59" spans="1:16" x14ac:dyDescent="0.35">
      <c r="K59" s="84" t="s">
        <v>57</v>
      </c>
      <c r="L59" s="85">
        <v>621</v>
      </c>
      <c r="M59" s="84" t="s">
        <v>25</v>
      </c>
      <c r="N59" s="85">
        <v>9717</v>
      </c>
      <c r="O59" s="86">
        <v>1.0863829234000002</v>
      </c>
      <c r="P59" s="87">
        <v>2.5639617490000001E-3</v>
      </c>
    </row>
    <row r="60" spans="1:16" x14ac:dyDescent="0.35">
      <c r="K60" s="84" t="s">
        <v>57</v>
      </c>
      <c r="L60" s="85">
        <v>624</v>
      </c>
      <c r="M60" s="84"/>
      <c r="N60" s="85">
        <v>9740</v>
      </c>
      <c r="O60" s="68">
        <v>1.1819352975000001</v>
      </c>
      <c r="P60" s="88">
        <v>1.9261395000000001E-3</v>
      </c>
    </row>
    <row r="61" spans="1:16" x14ac:dyDescent="0.35">
      <c r="K61" s="84" t="s">
        <v>57</v>
      </c>
      <c r="L61" s="85">
        <v>624</v>
      </c>
      <c r="M61" s="84" t="s">
        <v>32</v>
      </c>
      <c r="N61" s="85">
        <v>9746</v>
      </c>
      <c r="O61" s="89">
        <v>1.2108642727000003</v>
      </c>
      <c r="P61" s="69">
        <v>1.9261395000000001E-3</v>
      </c>
    </row>
    <row r="62" spans="1:16" ht="16" thickBot="1" x14ac:dyDescent="0.4">
      <c r="K62" s="84" t="s">
        <v>57</v>
      </c>
      <c r="L62" s="85">
        <v>624</v>
      </c>
      <c r="M62" s="84" t="s">
        <v>25</v>
      </c>
      <c r="N62" s="85">
        <v>9747</v>
      </c>
      <c r="O62" s="70">
        <v>1.2002329539000003</v>
      </c>
      <c r="P62" s="90">
        <v>1.9261395000000001E-3</v>
      </c>
    </row>
    <row r="66" spans="248:251" x14ac:dyDescent="0.35">
      <c r="IN66"/>
      <c r="IO66"/>
      <c r="IP66"/>
      <c r="IQ66"/>
    </row>
    <row r="67" spans="248:251" x14ac:dyDescent="0.35">
      <c r="IN67"/>
      <c r="IO67"/>
      <c r="IP67"/>
      <c r="IQ67"/>
    </row>
    <row r="68" spans="248:251" x14ac:dyDescent="0.35">
      <c r="IN68"/>
      <c r="IO68"/>
      <c r="IP68"/>
      <c r="IQ68"/>
    </row>
    <row r="69" spans="248:251" x14ac:dyDescent="0.35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Bestler, Heather</cp:lastModifiedBy>
  <cp:lastPrinted>2013-10-29T18:45:11Z</cp:lastPrinted>
  <dcterms:created xsi:type="dcterms:W3CDTF">2003-10-29T19:43:33Z</dcterms:created>
  <dcterms:modified xsi:type="dcterms:W3CDTF">2022-03-28T22:01:02Z</dcterms:modified>
</cp:coreProperties>
</file>