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ax Services\Tax Services Restricted\LGPR\taxaccounting\Calc\Pay 2020\2020 final web materials\"/>
    </mc:Choice>
  </mc:AlternateContent>
  <xr:revisionPtr revIDLastSave="0" documentId="13_ncr:1_{67A4A110-07E6-4403-A824-329E2B7C032C}" xr6:coauthVersionLast="41" xr6:coauthVersionMax="41" xr10:uidLastSave="{00000000-0000-0000-0000-000000000000}"/>
  <bookViews>
    <workbookView xWindow="20085" yWindow="3600" windowWidth="15195" windowHeight="9780" xr2:uid="{00000000-000D-0000-FFFF-FFFF00000000}"/>
  </bookViews>
  <sheets>
    <sheet name="Commercial" sheetId="1" r:id="rId1"/>
  </sheets>
  <definedNames>
    <definedName name="_xlnm.Print_Area" localSheetId="0">Commercial!$A$1:$P$86</definedName>
    <definedName name="_xlnm.Print_Area">Commercial!$A$1:$I$64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E46" i="1"/>
  <c r="E38" i="1"/>
  <c r="G46" i="1"/>
  <c r="I32" i="1"/>
  <c r="I31" i="1"/>
  <c r="I10" i="1"/>
  <c r="I12" i="1"/>
  <c r="I17" i="1"/>
  <c r="I9" i="1"/>
  <c r="I34" i="1"/>
  <c r="G50" i="1"/>
  <c r="I50" i="1"/>
  <c r="I57" i="1"/>
  <c r="I46" i="1"/>
  <c r="I56" i="1"/>
  <c r="I20" i="1"/>
  <c r="G42" i="1"/>
  <c r="I42" i="1"/>
  <c r="I55" i="1"/>
  <c r="I25" i="1"/>
  <c r="I24" i="1"/>
  <c r="I27" i="1"/>
  <c r="G38" i="1"/>
  <c r="I38" i="1"/>
  <c r="I54" i="1"/>
  <c r="I59" i="1"/>
</calcChain>
</file>

<file path=xl/sharedStrings.xml><?xml version="1.0" encoding="utf-8"?>
<sst xmlns="http://schemas.openxmlformats.org/spreadsheetml/2006/main" count="195" uniqueCount="107">
  <si>
    <t>COMMERCIAL TAX COMPUTATION</t>
  </si>
  <si>
    <t>STEP 1:  CALCULATE THE NET TAX CAPACITY</t>
  </si>
  <si>
    <t>STEP 2:  CALCULATE THE FISCAL DISPARITY NET TAX CAPACITY</t>
  </si>
  <si>
    <t>X</t>
  </si>
  <si>
    <t>STEP 3:  CALCULATE THE LOCAL NET TAX CAPACITY</t>
  </si>
  <si>
    <t>Plus:</t>
  </si>
  <si>
    <t>Note:</t>
  </si>
  <si>
    <t>1.5% x first $150,000 of Estimated Market Value</t>
  </si>
  <si>
    <t>2.0% x Estimated Market Value in excess of $150,000</t>
  </si>
  <si>
    <t>Total Net Tax Capacity  (RESULT FROM STEP 1)</t>
  </si>
  <si>
    <t>Total Net Tax Capacity (RESULT FROM STEP 1)</t>
  </si>
  <si>
    <t>Less:  Total Fiscal Disparity Net Tax Capacity (RESULT FROM STEP 2)</t>
  </si>
  <si>
    <t>Local Tax Payable =</t>
  </si>
  <si>
    <t>Fiscal Disparity Tax Payable =</t>
  </si>
  <si>
    <t>Market Tax Payable =</t>
  </si>
  <si>
    <t xml:space="preserve">State General Tax Payable = </t>
  </si>
  <si>
    <t>Local Tax</t>
  </si>
  <si>
    <t>Fiscal Dispartiy Tax</t>
  </si>
  <si>
    <t xml:space="preserve">Market Tax </t>
  </si>
  <si>
    <t>State General Tax</t>
  </si>
  <si>
    <t>This tax computation applies to Commercial/Industrial Property except contiguous Commercial/</t>
  </si>
  <si>
    <t>Industrial parcels owned by the same entity.</t>
  </si>
  <si>
    <t>Total Net Tax Capacity</t>
  </si>
  <si>
    <t>Total Fiscal Disparity Net Tax Capacity</t>
  </si>
  <si>
    <t>Total Local Net Tax Capacity</t>
  </si>
  <si>
    <t>Total COMMERCIAL PROPERTY Tax Payable</t>
  </si>
  <si>
    <t>multiplied by</t>
  </si>
  <si>
    <t>STEP 3</t>
  </si>
  <si>
    <t>STEP 2</t>
  </si>
  <si>
    <t>Taxable Market Value</t>
  </si>
  <si>
    <t>=</t>
  </si>
  <si>
    <t>ARDEN HILLS</t>
  </si>
  <si>
    <t>(R)</t>
  </si>
  <si>
    <t>(R)(K)</t>
  </si>
  <si>
    <t>BLAINE</t>
  </si>
  <si>
    <t>FAIRGROUNDS</t>
  </si>
  <si>
    <t>(C)</t>
  </si>
  <si>
    <t>FALCON HEIGHTS</t>
  </si>
  <si>
    <t>GEM LAKE</t>
  </si>
  <si>
    <t>(M)(NB)</t>
  </si>
  <si>
    <t>LAUDERDALE</t>
  </si>
  <si>
    <t>(I)</t>
  </si>
  <si>
    <t>LITTLE CANADA</t>
  </si>
  <si>
    <t>MAPLEWOOD</t>
  </si>
  <si>
    <t>(M)(BC)</t>
  </si>
  <si>
    <t>(V)</t>
  </si>
  <si>
    <t>MOUNDS VIEW</t>
  </si>
  <si>
    <t>NEW BRIGHTON</t>
  </si>
  <si>
    <t>(R)(B)</t>
  </si>
  <si>
    <t>(R)(D)</t>
  </si>
  <si>
    <t>NORTH OAKS</t>
  </si>
  <si>
    <t>NORTH ST. PAUL</t>
  </si>
  <si>
    <t>ROSEVILLE</t>
  </si>
  <si>
    <t>ST. ANTHONY</t>
  </si>
  <si>
    <t>ST. PAUL (6)</t>
  </si>
  <si>
    <t>(L)</t>
  </si>
  <si>
    <t>ST. PAUL (Airport)</t>
  </si>
  <si>
    <t>--</t>
  </si>
  <si>
    <t>SHOREVIEW</t>
  </si>
  <si>
    <t>SPRING LAKE PARK</t>
  </si>
  <si>
    <t>VADNAIS HEIGHTS</t>
  </si>
  <si>
    <t>WHITE BEAR LAKE</t>
  </si>
  <si>
    <t>TOWN OF WHITE BEAR</t>
  </si>
  <si>
    <t>Enter Estimated Market Value:</t>
  </si>
  <si>
    <t xml:space="preserve">Fiscal Disparity Sharing Factor </t>
  </si>
  <si>
    <t>ENTER appropriate Ratio</t>
  </si>
  <si>
    <t xml:space="preserve">From Table 1 </t>
  </si>
  <si>
    <t>Arden Hills</t>
  </si>
  <si>
    <t>Blaine</t>
  </si>
  <si>
    <t>Fairgrounds</t>
  </si>
  <si>
    <t>Falcon Heights</t>
  </si>
  <si>
    <t>Gem Lake</t>
  </si>
  <si>
    <t>Lauderdale</t>
  </si>
  <si>
    <t>Little Canada</t>
  </si>
  <si>
    <t>Maplewood</t>
  </si>
  <si>
    <t>Mounds View</t>
  </si>
  <si>
    <t>New Brighton</t>
  </si>
  <si>
    <t>North Oaks</t>
  </si>
  <si>
    <t>North St. Paul</t>
  </si>
  <si>
    <t>Roseville</t>
  </si>
  <si>
    <t>St. Anthony</t>
  </si>
  <si>
    <t>St. Paul</t>
  </si>
  <si>
    <t>St. Paul Airport</t>
  </si>
  <si>
    <t>Shoreview</t>
  </si>
  <si>
    <t>Spring Lake Park</t>
  </si>
  <si>
    <t>Vadnais Heights</t>
  </si>
  <si>
    <t>White Bear Lake</t>
  </si>
  <si>
    <t>Town of White Bear</t>
  </si>
  <si>
    <t>TABLE 1</t>
  </si>
  <si>
    <t>FISCAL DISPARITY RATIOS</t>
  </si>
  <si>
    <t>For a different city, see instructions at bottom of page</t>
  </si>
  <si>
    <t xml:space="preserve">To calculate taxes for a different taxing area, you will need to know the district code (unique </t>
  </si>
  <si>
    <t xml:space="preserve">taxing area), in which the property is located. This code is located to the right of the PIN on </t>
  </si>
  <si>
    <t xml:space="preserve">your Tax Statement or Proposed Tax Notice. You may also find an appropriate City/School </t>
  </si>
  <si>
    <t xml:space="preserve">district combination from the chart to the right to get an estimate of the taxes. </t>
  </si>
  <si>
    <t xml:space="preserve">in District Code 7931 (Roseville - 623(C)) </t>
  </si>
  <si>
    <t>STEP 4:  CALCULATE THE STATE NET TAX CAPACITY</t>
  </si>
  <si>
    <t>0% x first $100,000 of Estimated Market Value</t>
  </si>
  <si>
    <t>1.5% x Estimated Market Value between $100,000 and  $150,000</t>
  </si>
  <si>
    <t>Total State Net Tax Capacity</t>
  </si>
  <si>
    <t>STEP 5:  CALCULATE THE LOCAL TAX</t>
  </si>
  <si>
    <t>STEP 6:  CALCULATE THE FISCAL DISPARITY TAX</t>
  </si>
  <si>
    <t>STEP 7:  CALCULATE THE MARKET TAX</t>
  </si>
  <si>
    <t>STEP 8:  CALCULATE THE STATE GENERAL TAX</t>
  </si>
  <si>
    <t>STEP 4</t>
  </si>
  <si>
    <t>STEP 9:  ADD LOCAL, FISCAL DISPARITY, MARKET  &amp; STATE TAXES</t>
  </si>
  <si>
    <t>Example of tax computation FINAL taxes payable in 2020 on a COMMERCIAL PROPERTY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</si>
</sst>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$-409]#,##0"/>
    <numFmt numFmtId="165" formatCode="0.000%"/>
    <numFmt numFmtId="166" formatCode="[$$-409]#,##0.00"/>
    <numFmt numFmtId="167" formatCode="0.00000%"/>
    <numFmt numFmtId="168" formatCode="0.000000"/>
    <numFmt numFmtId="169" formatCode="&quot;$&quot;#,##0"/>
  </numFmts>
  <fonts count="14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8"/>
      <name val="Arial"/>
      <family val="2"/>
    </font>
    <font>
      <u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</font>
    <font>
      <b/>
      <u/>
      <sz val="16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NumberFormat="1" applyFont="1" applyAlignment="1"/>
    <xf numFmtId="0" fontId="3" fillId="0" borderId="1" xfId="0" applyNumberFormat="1" applyFont="1" applyBorder="1" applyAlignment="1">
      <alignment horizontal="centerContinuous"/>
    </xf>
    <xf numFmtId="0" fontId="4" fillId="0" borderId="2" xfId="0" applyNumberFormat="1" applyFont="1" applyBorder="1" applyAlignment="1">
      <alignment horizontal="centerContinuous"/>
    </xf>
    <xf numFmtId="0" fontId="5" fillId="0" borderId="3" xfId="0" applyNumberFormat="1" applyFont="1" applyBorder="1" applyAlignment="1"/>
    <xf numFmtId="0" fontId="5" fillId="0" borderId="2" xfId="0" applyNumberFormat="1" applyFont="1" applyBorder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6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center"/>
    </xf>
    <xf numFmtId="0" fontId="0" fillId="0" borderId="0" xfId="0" applyNumberFormat="1"/>
    <xf numFmtId="166" fontId="6" fillId="0" borderId="0" xfId="0" applyNumberFormat="1" applyFont="1" applyAlignment="1"/>
    <xf numFmtId="0" fontId="8" fillId="0" borderId="0" xfId="0" applyNumberFormat="1" applyFont="1" applyAlignment="1"/>
    <xf numFmtId="169" fontId="9" fillId="2" borderId="16" xfId="0" applyNumberFormat="1" applyFont="1" applyFill="1" applyBorder="1" applyAlignment="1"/>
    <xf numFmtId="0" fontId="0" fillId="0" borderId="6" xfId="0" applyBorder="1"/>
    <xf numFmtId="0" fontId="0" fillId="0" borderId="17" xfId="0" applyBorder="1"/>
    <xf numFmtId="0" fontId="0" fillId="0" borderId="7" xfId="0" applyBorder="1"/>
    <xf numFmtId="0" fontId="11" fillId="0" borderId="0" xfId="0" applyNumberFormat="1" applyFont="1" applyFill="1" applyBorder="1" applyAlignment="1"/>
    <xf numFmtId="0" fontId="10" fillId="0" borderId="2" xfId="0" applyNumberFormat="1" applyFont="1" applyBorder="1" applyAlignment="1"/>
    <xf numFmtId="0" fontId="2" fillId="0" borderId="0" xfId="0" applyFont="1" applyAlignment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165" fontId="13" fillId="0" borderId="7" xfId="1" applyNumberFormat="1" applyFont="1" applyBorder="1"/>
    <xf numFmtId="167" fontId="13" fillId="0" borderId="13" xfId="1" applyNumberFormat="1" applyFont="1" applyBorder="1"/>
    <xf numFmtId="165" fontId="13" fillId="0" borderId="8" xfId="1" applyNumberFormat="1" applyFont="1" applyBorder="1"/>
    <xf numFmtId="167" fontId="13" fillId="0" borderId="9" xfId="1" applyNumberFormat="1" applyFont="1" applyBorder="1"/>
    <xf numFmtId="165" fontId="13" fillId="0" borderId="10" xfId="1" applyNumberFormat="1" applyFont="1" applyBorder="1"/>
    <xf numFmtId="167" fontId="13" fillId="0" borderId="11" xfId="1" applyNumberFormat="1" applyFont="1" applyBorder="1"/>
    <xf numFmtId="165" fontId="13" fillId="0" borderId="14" xfId="1" applyNumberFormat="1" applyFont="1" applyBorder="1"/>
    <xf numFmtId="167" fontId="13" fillId="0" borderId="15" xfId="1" applyNumberFormat="1" applyFont="1" applyBorder="1"/>
    <xf numFmtId="165" fontId="12" fillId="0" borderId="14" xfId="0" applyNumberFormat="1" applyFont="1" applyBorder="1"/>
    <xf numFmtId="167" fontId="12" fillId="0" borderId="15" xfId="0" applyNumberFormat="1" applyFont="1" applyBorder="1"/>
    <xf numFmtId="0" fontId="12" fillId="0" borderId="8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165" fontId="13" fillId="0" borderId="7" xfId="1" applyNumberFormat="1" applyFont="1" applyFill="1" applyBorder="1"/>
    <xf numFmtId="167" fontId="13" fillId="0" borderId="13" xfId="1" applyNumberFormat="1" applyFont="1" applyFill="1" applyBorder="1"/>
    <xf numFmtId="0" fontId="12" fillId="3" borderId="8" xfId="0" applyFont="1" applyFill="1" applyBorder="1"/>
    <xf numFmtId="0" fontId="12" fillId="3" borderId="8" xfId="0" applyFont="1" applyFill="1" applyBorder="1" applyAlignment="1">
      <alignment horizontal="center"/>
    </xf>
    <xf numFmtId="165" fontId="13" fillId="3" borderId="7" xfId="1" applyNumberFormat="1" applyFont="1" applyFill="1" applyBorder="1"/>
    <xf numFmtId="167" fontId="13" fillId="3" borderId="13" xfId="1" applyNumberFormat="1" applyFont="1" applyFill="1" applyBorder="1"/>
    <xf numFmtId="0" fontId="12" fillId="0" borderId="8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165" fontId="13" fillId="0" borderId="28" xfId="1" applyNumberFormat="1" applyFont="1" applyFill="1" applyBorder="1"/>
    <xf numFmtId="167" fontId="13" fillId="0" borderId="29" xfId="1" applyNumberFormat="1" applyFont="1" applyFill="1" applyBorder="1"/>
    <xf numFmtId="167" fontId="13" fillId="0" borderId="30" xfId="1" applyNumberFormat="1" applyFont="1" applyBorder="1"/>
    <xf numFmtId="165" fontId="13" fillId="0" borderId="18" xfId="1" applyNumberFormat="1" applyFont="1" applyBorder="1"/>
    <xf numFmtId="167" fontId="13" fillId="0" borderId="12" xfId="1" applyNumberFormat="1" applyFont="1" applyBorder="1"/>
    <xf numFmtId="0" fontId="0" fillId="3" borderId="6" xfId="0" applyFill="1" applyBorder="1"/>
    <xf numFmtId="168" fontId="1" fillId="0" borderId="6" xfId="1" applyNumberFormat="1" applyBorder="1"/>
    <xf numFmtId="168" fontId="1" fillId="0" borderId="17" xfId="1" applyNumberFormat="1" applyBorder="1"/>
    <xf numFmtId="168" fontId="1" fillId="0" borderId="7" xfId="1" applyNumberFormat="1" applyBorder="1"/>
    <xf numFmtId="168" fontId="1" fillId="3" borderId="6" xfId="1" applyNumberFormat="1" applyFill="1" applyBorder="1"/>
    <xf numFmtId="164" fontId="2" fillId="0" borderId="0" xfId="0" applyNumberFormat="1" applyFont="1" applyAlignment="1"/>
    <xf numFmtId="3" fontId="2" fillId="0" borderId="0" xfId="0" applyNumberFormat="1" applyFont="1" applyAlignment="1"/>
    <xf numFmtId="0" fontId="2" fillId="0" borderId="4" xfId="0" applyNumberFormat="1" applyFont="1" applyBorder="1" applyAlignment="1"/>
    <xf numFmtId="164" fontId="2" fillId="0" borderId="31" xfId="0" applyNumberFormat="1" applyFont="1" applyBorder="1" applyAlignment="1"/>
    <xf numFmtId="0" fontId="2" fillId="0" borderId="0" xfId="0" applyNumberFormat="1" applyFont="1" applyAlignment="1">
      <alignment horizontal="center"/>
    </xf>
    <xf numFmtId="168" fontId="2" fillId="2" borderId="8" xfId="0" applyNumberFormat="1" applyFont="1" applyFill="1" applyBorder="1" applyAlignment="1"/>
    <xf numFmtId="0" fontId="2" fillId="0" borderId="0" xfId="0" applyNumberFormat="1" applyFont="1" applyFill="1" applyBorder="1" applyAlignment="1"/>
    <xf numFmtId="164" fontId="2" fillId="0" borderId="5" xfId="0" applyNumberFormat="1" applyFont="1" applyBorder="1" applyAlignment="1"/>
    <xf numFmtId="0" fontId="2" fillId="0" borderId="5" xfId="0" applyNumberFormat="1" applyFont="1" applyBorder="1" applyAlignment="1"/>
    <xf numFmtId="3" fontId="2" fillId="0" borderId="32" xfId="0" applyNumberFormat="1" applyFont="1" applyBorder="1" applyAlignment="1"/>
    <xf numFmtId="164" fontId="2" fillId="0" borderId="0" xfId="0" applyNumberFormat="1" applyFont="1" applyBorder="1" applyAlignment="1"/>
    <xf numFmtId="165" fontId="2" fillId="2" borderId="8" xfId="0" applyNumberFormat="1" applyFont="1" applyFill="1" applyBorder="1" applyAlignment="1"/>
    <xf numFmtId="164" fontId="2" fillId="0" borderId="0" xfId="0" applyNumberFormat="1" applyFont="1" applyAlignment="1">
      <alignment horizontal="center"/>
    </xf>
    <xf numFmtId="166" fontId="2" fillId="0" borderId="0" xfId="0" applyNumberFormat="1" applyFont="1" applyAlignment="1"/>
    <xf numFmtId="165" fontId="2" fillId="0" borderId="0" xfId="0" applyNumberFormat="1" applyFont="1" applyFill="1" applyBorder="1" applyAlignment="1"/>
    <xf numFmtId="167" fontId="2" fillId="2" borderId="8" xfId="0" applyNumberFormat="1" applyFont="1" applyFill="1" applyBorder="1" applyAlignment="1"/>
    <xf numFmtId="167" fontId="2" fillId="0" borderId="0" xfId="0" applyNumberFormat="1" applyFont="1" applyAlignment="1"/>
    <xf numFmtId="0" fontId="2" fillId="0" borderId="0" xfId="0" applyNumberFormat="1" applyFont="1" applyAlignment="1">
      <alignment horizontal="right"/>
    </xf>
    <xf numFmtId="165" fontId="7" fillId="0" borderId="18" xfId="0" applyNumberFormat="1" applyFont="1" applyBorder="1" applyAlignment="1">
      <alignment horizontal="center"/>
    </xf>
    <xf numFmtId="165" fontId="7" fillId="0" borderId="24" xfId="0" applyNumberFormat="1" applyFont="1" applyBorder="1" applyAlignment="1">
      <alignment horizontal="center"/>
    </xf>
    <xf numFmtId="0" fontId="6" fillId="2" borderId="19" xfId="0" applyNumberFormat="1" applyFont="1" applyFill="1" applyBorder="1" applyAlignment="1">
      <alignment horizontal="left" wrapText="1"/>
    </xf>
    <xf numFmtId="0" fontId="6" fillId="2" borderId="0" xfId="0" applyNumberFormat="1" applyFont="1" applyFill="1" applyBorder="1" applyAlignment="1">
      <alignment horizontal="left" wrapText="1"/>
    </xf>
    <xf numFmtId="0" fontId="6" fillId="2" borderId="20" xfId="0" applyNumberFormat="1" applyFont="1" applyFill="1" applyBorder="1" applyAlignment="1">
      <alignment horizontal="left" wrapText="1"/>
    </xf>
    <xf numFmtId="0" fontId="6" fillId="2" borderId="21" xfId="0" applyNumberFormat="1" applyFont="1" applyFill="1" applyBorder="1" applyAlignment="1">
      <alignment horizontal="left" wrapText="1"/>
    </xf>
    <xf numFmtId="0" fontId="6" fillId="2" borderId="22" xfId="0" applyNumberFormat="1" applyFont="1" applyFill="1" applyBorder="1" applyAlignment="1">
      <alignment horizontal="left" wrapText="1"/>
    </xf>
    <xf numFmtId="0" fontId="6" fillId="2" borderId="23" xfId="0" applyNumberFormat="1" applyFont="1" applyFill="1" applyBorder="1" applyAlignment="1">
      <alignment horizontal="left" wrapText="1"/>
    </xf>
    <xf numFmtId="0" fontId="6" fillId="2" borderId="25" xfId="0" applyNumberFormat="1" applyFont="1" applyFill="1" applyBorder="1" applyAlignment="1">
      <alignment horizontal="left" wrapText="1"/>
    </xf>
    <xf numFmtId="0" fontId="6" fillId="2" borderId="26" xfId="0" applyNumberFormat="1" applyFont="1" applyFill="1" applyBorder="1" applyAlignment="1">
      <alignment horizontal="left" wrapText="1"/>
    </xf>
    <xf numFmtId="0" fontId="6" fillId="2" borderId="27" xfId="0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3"/>
  <sheetViews>
    <sheetView tabSelected="1" showOutlineSymbols="0" view="pageBreakPreview" zoomScale="80" zoomScaleNormal="100" zoomScaleSheetLayoutView="80" workbookViewId="0">
      <selection activeCell="I6" sqref="I6"/>
    </sheetView>
  </sheetViews>
  <sheetFormatPr defaultColWidth="9.6640625" defaultRowHeight="15" x14ac:dyDescent="0.2"/>
  <cols>
    <col min="1" max="1" width="5.6640625" style="1" customWidth="1"/>
    <col min="2" max="2" width="9.6640625" style="1" customWidth="1"/>
    <col min="3" max="3" width="11.6640625" style="1" customWidth="1"/>
    <col min="4" max="4" width="12.6640625" style="1" customWidth="1"/>
    <col min="5" max="5" width="9.6640625" style="1" customWidth="1"/>
    <col min="6" max="6" width="12.33203125" style="1" customWidth="1"/>
    <col min="7" max="7" width="9.6640625" style="1" customWidth="1"/>
    <col min="8" max="8" width="5.6640625" style="1" customWidth="1"/>
    <col min="9" max="10" width="11.6640625" style="1" customWidth="1"/>
    <col min="11" max="11" width="22" style="1" customWidth="1"/>
    <col min="12" max="12" width="8.88671875" style="1" customWidth="1"/>
    <col min="13" max="13" width="7.44140625" style="1" customWidth="1"/>
    <col min="14" max="14" width="7.21875" style="1" customWidth="1"/>
    <col min="15" max="15" width="15.88671875" style="1" customWidth="1"/>
    <col min="16" max="16" width="16.5546875" style="1" customWidth="1"/>
    <col min="17" max="16384" width="9.6640625" style="1"/>
  </cols>
  <sheetData>
    <row r="1" spans="1:16" ht="24" thickBot="1" x14ac:dyDescent="0.4">
      <c r="A1" s="2" t="s">
        <v>0</v>
      </c>
      <c r="B1" s="3"/>
      <c r="C1" s="3"/>
      <c r="D1" s="3"/>
      <c r="E1" s="3"/>
      <c r="F1" s="3"/>
      <c r="G1" s="3"/>
      <c r="H1" s="3"/>
      <c r="I1" s="3"/>
      <c r="J1" s="4"/>
      <c r="K1" s="20" t="s">
        <v>31</v>
      </c>
      <c r="L1" s="21">
        <v>621</v>
      </c>
      <c r="M1" s="20" t="s">
        <v>32</v>
      </c>
      <c r="N1" s="21">
        <v>2517</v>
      </c>
      <c r="O1" s="22">
        <v>1.1092852691999999</v>
      </c>
      <c r="P1" s="23">
        <v>2.9347264670000002E-3</v>
      </c>
    </row>
    <row r="2" spans="1:16" ht="15.75" x14ac:dyDescent="0.25">
      <c r="A2" s="5"/>
      <c r="B2" s="5"/>
      <c r="C2" s="18" t="s">
        <v>90</v>
      </c>
      <c r="D2" s="5"/>
      <c r="E2" s="5"/>
      <c r="F2" s="5"/>
      <c r="G2" s="5"/>
      <c r="H2" s="5"/>
      <c r="I2" s="5"/>
      <c r="J2" s="6"/>
      <c r="K2" s="20" t="s">
        <v>31</v>
      </c>
      <c r="L2" s="21">
        <v>621</v>
      </c>
      <c r="M2" s="20" t="s">
        <v>33</v>
      </c>
      <c r="N2" s="21">
        <v>2518</v>
      </c>
      <c r="O2" s="24">
        <v>1.1092852691999999</v>
      </c>
      <c r="P2" s="25">
        <v>2.9347264670000002E-3</v>
      </c>
    </row>
    <row r="3" spans="1:16" ht="15.75" thickBot="1" x14ac:dyDescent="0.25">
      <c r="A3" s="1" t="s">
        <v>106</v>
      </c>
      <c r="B3" s="6"/>
      <c r="C3" s="6"/>
      <c r="D3" s="6"/>
      <c r="E3" s="6"/>
      <c r="F3" s="6"/>
      <c r="G3" s="6"/>
      <c r="H3" s="6"/>
      <c r="I3" s="6"/>
      <c r="J3" s="6"/>
      <c r="K3" s="20" t="s">
        <v>31</v>
      </c>
      <c r="L3" s="21">
        <v>623</v>
      </c>
      <c r="M3" s="20" t="s">
        <v>32</v>
      </c>
      <c r="N3" s="21">
        <v>2537</v>
      </c>
      <c r="O3" s="26">
        <v>1.1663312871999998</v>
      </c>
      <c r="P3" s="27">
        <v>1.9816186000000003E-3</v>
      </c>
    </row>
    <row r="4" spans="1:16" ht="15.75" thickBot="1" x14ac:dyDescent="0.25">
      <c r="B4" s="6"/>
      <c r="D4" s="1" t="s">
        <v>95</v>
      </c>
      <c r="E4" s="6"/>
      <c r="F4" s="6"/>
      <c r="G4" s="6"/>
      <c r="H4" s="6"/>
      <c r="I4" s="6"/>
      <c r="J4" s="6"/>
      <c r="K4" s="20" t="s">
        <v>34</v>
      </c>
      <c r="L4" s="21">
        <v>621</v>
      </c>
      <c r="M4" s="20" t="s">
        <v>32</v>
      </c>
      <c r="N4" s="21">
        <v>2917</v>
      </c>
      <c r="O4" s="28">
        <v>1.2218543336000001</v>
      </c>
      <c r="P4" s="29">
        <v>2.9347264670000002E-3</v>
      </c>
    </row>
    <row r="5" spans="1:16" ht="15.75" thickBo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20" t="s">
        <v>35</v>
      </c>
      <c r="L5" s="21">
        <v>623</v>
      </c>
      <c r="M5" s="20" t="s">
        <v>36</v>
      </c>
      <c r="N5" s="21">
        <v>3031</v>
      </c>
      <c r="O5" s="22">
        <v>0.92240112919999995</v>
      </c>
      <c r="P5" s="23">
        <v>1.9816186000000003E-3</v>
      </c>
    </row>
    <row r="6" spans="1:16" ht="21" thickBot="1" x14ac:dyDescent="0.35">
      <c r="A6" s="6"/>
      <c r="B6" s="12" t="s">
        <v>63</v>
      </c>
      <c r="C6" s="6"/>
      <c r="D6" s="6"/>
      <c r="E6" s="6"/>
      <c r="F6" s="6"/>
      <c r="G6" s="6"/>
      <c r="H6" s="6"/>
      <c r="I6" s="13">
        <v>1000000</v>
      </c>
      <c r="J6" s="6"/>
      <c r="K6" s="20" t="s">
        <v>35</v>
      </c>
      <c r="L6" s="21">
        <v>625</v>
      </c>
      <c r="M6" s="20" t="s">
        <v>36</v>
      </c>
      <c r="N6" s="21">
        <v>3051</v>
      </c>
      <c r="O6" s="26">
        <v>0.99970099936900003</v>
      </c>
      <c r="P6" s="27">
        <v>1.7772509000000001E-3</v>
      </c>
    </row>
    <row r="7" spans="1:16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20" t="s">
        <v>37</v>
      </c>
      <c r="L7" s="21">
        <v>623</v>
      </c>
      <c r="M7" s="20" t="s">
        <v>36</v>
      </c>
      <c r="N7" s="21">
        <v>3331</v>
      </c>
      <c r="O7" s="22">
        <v>1.2787514863999998</v>
      </c>
      <c r="P7" s="23">
        <v>1.9816186000000003E-3</v>
      </c>
    </row>
    <row r="8" spans="1:16" ht="16.5" thickBot="1" x14ac:dyDescent="0.3">
      <c r="A8" s="7" t="s">
        <v>1</v>
      </c>
      <c r="K8" s="20" t="s">
        <v>37</v>
      </c>
      <c r="L8" s="21">
        <v>623</v>
      </c>
      <c r="M8" s="20" t="s">
        <v>32</v>
      </c>
      <c r="N8" s="21">
        <v>3337</v>
      </c>
      <c r="O8" s="26">
        <v>1.2685407087999998</v>
      </c>
      <c r="P8" s="27">
        <v>1.9816186000000003E-3</v>
      </c>
    </row>
    <row r="9" spans="1:16" x14ac:dyDescent="0.2">
      <c r="B9" s="1" t="s">
        <v>7</v>
      </c>
      <c r="I9" s="53">
        <f>IF(I6&gt;150000,2250,ROUND(I6*1.5%,0))</f>
        <v>2250</v>
      </c>
      <c r="K9" s="20" t="s">
        <v>38</v>
      </c>
      <c r="L9" s="21">
        <v>624</v>
      </c>
      <c r="M9" s="20"/>
      <c r="N9" s="21">
        <v>3740</v>
      </c>
      <c r="O9" s="22">
        <v>1.3669197841</v>
      </c>
      <c r="P9" s="23">
        <v>2.2383964999999999E-3</v>
      </c>
    </row>
    <row r="10" spans="1:16" ht="15.75" thickBot="1" x14ac:dyDescent="0.25">
      <c r="B10" s="1" t="s">
        <v>8</v>
      </c>
      <c r="I10" s="54">
        <f>IF(I6&lt;=150000,0,ROUND((I6-150000)*0.02,0))</f>
        <v>17000</v>
      </c>
      <c r="K10" s="20" t="s">
        <v>38</v>
      </c>
      <c r="L10" s="21">
        <v>624</v>
      </c>
      <c r="M10" s="20" t="s">
        <v>39</v>
      </c>
      <c r="N10" s="21">
        <v>3746</v>
      </c>
      <c r="O10" s="26">
        <v>1.3994010816</v>
      </c>
      <c r="P10" s="27">
        <v>2.2383964999999999E-3</v>
      </c>
    </row>
    <row r="11" spans="1:16" x14ac:dyDescent="0.2">
      <c r="I11" s="55"/>
      <c r="K11" s="20" t="s">
        <v>40</v>
      </c>
      <c r="L11" s="21">
        <v>623</v>
      </c>
      <c r="M11" s="20" t="s">
        <v>36</v>
      </c>
      <c r="N11" s="21">
        <v>4731</v>
      </c>
      <c r="O11" s="22">
        <v>1.2156969543999998</v>
      </c>
      <c r="P11" s="23">
        <v>1.9816186000000003E-3</v>
      </c>
    </row>
    <row r="12" spans="1:16" ht="15.75" thickBot="1" x14ac:dyDescent="0.25">
      <c r="D12" s="1" t="s">
        <v>22</v>
      </c>
      <c r="I12" s="56">
        <f>SUM(I9:I10)</f>
        <v>19250</v>
      </c>
      <c r="K12" s="20" t="s">
        <v>40</v>
      </c>
      <c r="L12" s="21">
        <v>623</v>
      </c>
      <c r="M12" s="20" t="s">
        <v>41</v>
      </c>
      <c r="N12" s="21">
        <v>4732</v>
      </c>
      <c r="O12" s="24">
        <v>1.2015556098</v>
      </c>
      <c r="P12" s="25">
        <v>1.9816186000000003E-3</v>
      </c>
    </row>
    <row r="13" spans="1:16" ht="16.5" thickTop="1" thickBot="1" x14ac:dyDescent="0.25">
      <c r="K13" s="20" t="s">
        <v>40</v>
      </c>
      <c r="L13" s="21">
        <v>623</v>
      </c>
      <c r="M13" s="20" t="s">
        <v>32</v>
      </c>
      <c r="N13" s="21">
        <v>4737</v>
      </c>
      <c r="O13" s="26">
        <v>1.2054861767999998</v>
      </c>
      <c r="P13" s="27">
        <v>1.9816186000000003E-3</v>
      </c>
    </row>
    <row r="14" spans="1:16" ht="15.75" x14ac:dyDescent="0.25">
      <c r="A14" s="7" t="s">
        <v>2</v>
      </c>
      <c r="I14" s="53"/>
      <c r="K14" s="20" t="s">
        <v>42</v>
      </c>
      <c r="L14" s="21">
        <v>623</v>
      </c>
      <c r="M14" s="20" t="s">
        <v>39</v>
      </c>
      <c r="N14" s="21">
        <v>5336</v>
      </c>
      <c r="O14" s="22">
        <v>1.1831516806999998</v>
      </c>
      <c r="P14" s="23">
        <v>1.9816186000000003E-3</v>
      </c>
    </row>
    <row r="15" spans="1:16" ht="15.75" thickBot="1" x14ac:dyDescent="0.25">
      <c r="K15" s="20" t="s">
        <v>42</v>
      </c>
      <c r="L15" s="21">
        <v>624</v>
      </c>
      <c r="M15" s="20" t="s">
        <v>39</v>
      </c>
      <c r="N15" s="21">
        <v>5346</v>
      </c>
      <c r="O15" s="26">
        <v>1.2442409273999999</v>
      </c>
      <c r="P15" s="27">
        <v>2.2383964999999999E-3</v>
      </c>
    </row>
    <row r="16" spans="1:16" x14ac:dyDescent="0.2">
      <c r="B16" s="1" t="s">
        <v>9</v>
      </c>
      <c r="K16" s="20" t="s">
        <v>43</v>
      </c>
      <c r="L16" s="21">
        <v>622</v>
      </c>
      <c r="M16" s="20" t="s">
        <v>44</v>
      </c>
      <c r="N16" s="21">
        <v>5725</v>
      </c>
      <c r="O16" s="22">
        <v>1.3902404252</v>
      </c>
      <c r="P16" s="23">
        <v>1.9142958000000002E-3</v>
      </c>
    </row>
    <row r="17" spans="1:16" ht="15.75" x14ac:dyDescent="0.25">
      <c r="A17" s="57" t="s">
        <v>3</v>
      </c>
      <c r="B17" s="1" t="s">
        <v>64</v>
      </c>
      <c r="E17" s="7" t="s">
        <v>65</v>
      </c>
      <c r="F17" s="7"/>
      <c r="G17" s="58">
        <f>L75</f>
        <v>0.35260900000000001</v>
      </c>
      <c r="I17" s="53">
        <f>ROUND(I12*G17,0)</f>
        <v>6788</v>
      </c>
      <c r="K17" s="20" t="s">
        <v>43</v>
      </c>
      <c r="L17" s="21">
        <v>622</v>
      </c>
      <c r="M17" s="20" t="s">
        <v>39</v>
      </c>
      <c r="N17" s="21">
        <v>5726</v>
      </c>
      <c r="O17" s="24">
        <v>1.3902404252</v>
      </c>
      <c r="P17" s="25">
        <v>1.9142958000000002E-3</v>
      </c>
    </row>
    <row r="18" spans="1:16" ht="15.75" x14ac:dyDescent="0.25">
      <c r="A18" s="57"/>
      <c r="E18" s="7" t="s">
        <v>66</v>
      </c>
      <c r="F18" s="7"/>
      <c r="G18" s="59"/>
      <c r="I18" s="53"/>
      <c r="K18" s="20" t="s">
        <v>43</v>
      </c>
      <c r="L18" s="21">
        <v>622</v>
      </c>
      <c r="M18" s="20" t="s">
        <v>45</v>
      </c>
      <c r="N18" s="21">
        <v>5729</v>
      </c>
      <c r="O18" s="24">
        <v>1.3879531519000001</v>
      </c>
      <c r="P18" s="25">
        <v>1.9142958000000002E-3</v>
      </c>
    </row>
    <row r="19" spans="1:16" x14ac:dyDescent="0.2">
      <c r="A19" s="57"/>
      <c r="I19" s="55"/>
      <c r="K19" s="20" t="s">
        <v>43</v>
      </c>
      <c r="L19" s="21">
        <v>623</v>
      </c>
      <c r="M19" s="20"/>
      <c r="N19" s="21">
        <v>5730</v>
      </c>
      <c r="O19" s="24">
        <v>1.3394051262</v>
      </c>
      <c r="P19" s="25">
        <v>2.0449363000000003E-3</v>
      </c>
    </row>
    <row r="20" spans="1:16" ht="15.75" thickBot="1" x14ac:dyDescent="0.25">
      <c r="D20" s="1" t="s">
        <v>23</v>
      </c>
      <c r="I20" s="53">
        <f>SUM(I17:I17)</f>
        <v>6788</v>
      </c>
      <c r="K20" s="20" t="s">
        <v>43</v>
      </c>
      <c r="L20" s="21">
        <v>623</v>
      </c>
      <c r="M20" s="20" t="s">
        <v>36</v>
      </c>
      <c r="N20" s="21">
        <v>5731</v>
      </c>
      <c r="O20" s="24">
        <v>1.3688642794999999</v>
      </c>
      <c r="P20" s="25">
        <v>2.0449363000000003E-3</v>
      </c>
    </row>
    <row r="21" spans="1:16" ht="15.75" thickTop="1" x14ac:dyDescent="0.2">
      <c r="I21" s="60"/>
      <c r="K21" s="20" t="s">
        <v>43</v>
      </c>
      <c r="L21" s="21">
        <v>623</v>
      </c>
      <c r="M21" s="20" t="s">
        <v>39</v>
      </c>
      <c r="N21" s="21">
        <v>5736</v>
      </c>
      <c r="O21" s="24">
        <v>1.3718864236999999</v>
      </c>
      <c r="P21" s="25">
        <v>2.0449363000000003E-3</v>
      </c>
    </row>
    <row r="22" spans="1:16" ht="16.5" thickBot="1" x14ac:dyDescent="0.3">
      <c r="A22" s="7" t="s">
        <v>4</v>
      </c>
      <c r="K22" s="20" t="s">
        <v>43</v>
      </c>
      <c r="L22" s="21">
        <v>624</v>
      </c>
      <c r="M22" s="20" t="s">
        <v>39</v>
      </c>
      <c r="N22" s="21">
        <v>5746</v>
      </c>
      <c r="O22" s="26">
        <v>1.4329756704000001</v>
      </c>
      <c r="P22" s="27">
        <v>2.3017141999999999E-3</v>
      </c>
    </row>
    <row r="23" spans="1:16" x14ac:dyDescent="0.2">
      <c r="K23" s="20" t="s">
        <v>46</v>
      </c>
      <c r="L23" s="21">
        <v>621</v>
      </c>
      <c r="M23" s="20" t="s">
        <v>32</v>
      </c>
      <c r="N23" s="21">
        <v>5917</v>
      </c>
      <c r="O23" s="22">
        <v>1.2218960944999999</v>
      </c>
      <c r="P23" s="23">
        <v>3.1968290670000002E-3</v>
      </c>
    </row>
    <row r="24" spans="1:16" x14ac:dyDescent="0.2">
      <c r="B24" s="1" t="s">
        <v>10</v>
      </c>
      <c r="I24" s="53">
        <f>I12</f>
        <v>19250</v>
      </c>
      <c r="K24" s="20" t="s">
        <v>47</v>
      </c>
      <c r="L24" s="21">
        <v>621</v>
      </c>
      <c r="M24" s="20" t="s">
        <v>48</v>
      </c>
      <c r="N24" s="21">
        <v>6308</v>
      </c>
      <c r="O24" s="24">
        <v>1.2813349821999998</v>
      </c>
      <c r="P24" s="25">
        <v>2.9347264670000002E-3</v>
      </c>
    </row>
    <row r="25" spans="1:16" x14ac:dyDescent="0.2">
      <c r="B25" s="1" t="s">
        <v>11</v>
      </c>
      <c r="I25" s="54">
        <f>-I17</f>
        <v>-6788</v>
      </c>
      <c r="K25" s="20" t="s">
        <v>47</v>
      </c>
      <c r="L25" s="21">
        <v>621</v>
      </c>
      <c r="M25" s="20" t="s">
        <v>32</v>
      </c>
      <c r="N25" s="21">
        <v>6317</v>
      </c>
      <c r="O25" s="24">
        <v>1.2274675788999998</v>
      </c>
      <c r="P25" s="25">
        <v>2.9347264670000002E-3</v>
      </c>
    </row>
    <row r="26" spans="1:16" x14ac:dyDescent="0.2">
      <c r="I26" s="55"/>
      <c r="K26" s="20" t="s">
        <v>47</v>
      </c>
      <c r="L26" s="21">
        <v>621</v>
      </c>
      <c r="M26" s="20" t="s">
        <v>49</v>
      </c>
      <c r="N26" s="21">
        <v>6318</v>
      </c>
      <c r="O26" s="24">
        <v>1.2607102182999999</v>
      </c>
      <c r="P26" s="25">
        <v>2.9347264670000002E-3</v>
      </c>
    </row>
    <row r="27" spans="1:16" ht="15.75" thickBot="1" x14ac:dyDescent="0.25">
      <c r="D27" s="1" t="s">
        <v>24</v>
      </c>
      <c r="I27" s="53">
        <f>SUM(I24:I25)</f>
        <v>12462</v>
      </c>
      <c r="K27" s="20" t="s">
        <v>47</v>
      </c>
      <c r="L27" s="21">
        <v>282</v>
      </c>
      <c r="M27" s="20" t="s">
        <v>32</v>
      </c>
      <c r="N27" s="21">
        <v>6387</v>
      </c>
      <c r="O27" s="26">
        <v>1.3160598904999998</v>
      </c>
      <c r="P27" s="27">
        <v>2.3521000000000002E-3</v>
      </c>
    </row>
    <row r="28" spans="1:16" ht="15.75" thickTop="1" x14ac:dyDescent="0.2">
      <c r="I28" s="61"/>
      <c r="K28" s="20" t="s">
        <v>50</v>
      </c>
      <c r="L28" s="21">
        <v>621</v>
      </c>
      <c r="M28" s="20"/>
      <c r="N28" s="21">
        <v>6710</v>
      </c>
      <c r="O28" s="22">
        <v>0.95287875789999998</v>
      </c>
      <c r="P28" s="23">
        <v>2.9347264670000002E-3</v>
      </c>
    </row>
    <row r="29" spans="1:16" ht="16.5" thickBot="1" x14ac:dyDescent="0.3">
      <c r="A29" s="7" t="s">
        <v>96</v>
      </c>
      <c r="K29" s="20" t="s">
        <v>50</v>
      </c>
      <c r="L29" s="21">
        <v>624</v>
      </c>
      <c r="M29" s="20"/>
      <c r="N29" s="21">
        <v>6740</v>
      </c>
      <c r="O29" s="26">
        <v>1.0710140226</v>
      </c>
      <c r="P29" s="27">
        <v>2.2383964999999999E-3</v>
      </c>
    </row>
    <row r="30" spans="1:16" x14ac:dyDescent="0.2">
      <c r="A30" s="10"/>
      <c r="B30" s="1" t="s">
        <v>97</v>
      </c>
      <c r="I30" s="53">
        <v>0</v>
      </c>
      <c r="K30" s="20" t="s">
        <v>51</v>
      </c>
      <c r="L30" s="21">
        <v>622</v>
      </c>
      <c r="M30" s="20" t="s">
        <v>39</v>
      </c>
      <c r="N30" s="21">
        <v>6926</v>
      </c>
      <c r="O30" s="22">
        <v>1.3779536064</v>
      </c>
      <c r="P30" s="23">
        <v>2.2813518000000003E-3</v>
      </c>
    </row>
    <row r="31" spans="1:16" ht="15.75" thickBot="1" x14ac:dyDescent="0.25">
      <c r="B31" s="1" t="s">
        <v>98</v>
      </c>
      <c r="I31" s="53">
        <f>IF(I6&gt;150000,750,ROUND((I6-100000)*1.5%,0))</f>
        <v>750</v>
      </c>
      <c r="K31" s="20" t="s">
        <v>51</v>
      </c>
      <c r="L31" s="21">
        <v>622</v>
      </c>
      <c r="M31" s="20" t="s">
        <v>45</v>
      </c>
      <c r="N31" s="21">
        <v>6929</v>
      </c>
      <c r="O31" s="26">
        <v>1.3756663331000001</v>
      </c>
      <c r="P31" s="27">
        <v>2.2813518000000003E-3</v>
      </c>
    </row>
    <row r="32" spans="1:16" x14ac:dyDescent="0.2">
      <c r="B32" s="1" t="s">
        <v>8</v>
      </c>
      <c r="I32" s="62">
        <f>IF(I6&lt;=150000,0,ROUND((I6-150000)*0.02,0))</f>
        <v>17000</v>
      </c>
      <c r="K32" s="20" t="s">
        <v>52</v>
      </c>
      <c r="L32" s="21">
        <v>621</v>
      </c>
      <c r="M32" s="20" t="s">
        <v>32</v>
      </c>
      <c r="N32" s="21">
        <v>7917</v>
      </c>
      <c r="O32" s="22">
        <v>1.2471522009</v>
      </c>
      <c r="P32" s="23">
        <v>2.9347264670000002E-3</v>
      </c>
    </row>
    <row r="33" spans="1:16" ht="15.75" thickBot="1" x14ac:dyDescent="0.25">
      <c r="I33" s="63"/>
      <c r="K33" s="20" t="s">
        <v>52</v>
      </c>
      <c r="L33" s="21">
        <v>623</v>
      </c>
      <c r="M33" s="20" t="s">
        <v>39</v>
      </c>
      <c r="N33" s="21">
        <v>7936</v>
      </c>
      <c r="O33" s="26">
        <v>1.3174311406999999</v>
      </c>
      <c r="P33" s="27">
        <v>1.9816186000000003E-3</v>
      </c>
    </row>
    <row r="34" spans="1:16" ht="15.75" thickBot="1" x14ac:dyDescent="0.25">
      <c r="D34" s="1" t="s">
        <v>99</v>
      </c>
      <c r="I34" s="56">
        <f>SUM(I30:I33)</f>
        <v>17750</v>
      </c>
      <c r="K34" s="37" t="s">
        <v>52</v>
      </c>
      <c r="L34" s="38">
        <v>623</v>
      </c>
      <c r="M34" s="37" t="s">
        <v>36</v>
      </c>
      <c r="N34" s="38">
        <v>7931</v>
      </c>
      <c r="O34" s="39">
        <v>1.3144089964999999</v>
      </c>
      <c r="P34" s="40">
        <v>1.9816186000000003E-3</v>
      </c>
    </row>
    <row r="35" spans="1:16" ht="16.5" thickTop="1" thickBot="1" x14ac:dyDescent="0.25">
      <c r="K35" s="20" t="s">
        <v>52</v>
      </c>
      <c r="L35" s="21">
        <v>623</v>
      </c>
      <c r="M35" s="20" t="s">
        <v>32</v>
      </c>
      <c r="N35" s="21">
        <v>7937</v>
      </c>
      <c r="O35" s="26">
        <v>1.3041982188999999</v>
      </c>
      <c r="P35" s="27">
        <v>1.9816186000000003E-3</v>
      </c>
    </row>
    <row r="36" spans="1:16" ht="16.5" thickBot="1" x14ac:dyDescent="0.3">
      <c r="A36" s="7" t="s">
        <v>100</v>
      </c>
      <c r="K36" s="20" t="s">
        <v>53</v>
      </c>
      <c r="L36" s="21">
        <v>282</v>
      </c>
      <c r="M36" s="20" t="s">
        <v>32</v>
      </c>
      <c r="N36" s="21">
        <v>8187</v>
      </c>
      <c r="O36" s="30">
        <v>1.6239466452</v>
      </c>
      <c r="P36" s="31">
        <v>2.3521000000000002E-3</v>
      </c>
    </row>
    <row r="37" spans="1:16" ht="15.75" x14ac:dyDescent="0.25">
      <c r="A37" s="7"/>
      <c r="G37" s="8" t="s">
        <v>27</v>
      </c>
      <c r="K37" s="32" t="s">
        <v>54</v>
      </c>
      <c r="L37" s="33">
        <v>625</v>
      </c>
      <c r="M37" s="32" t="s">
        <v>36</v>
      </c>
      <c r="N37" s="34">
        <v>151</v>
      </c>
      <c r="O37" s="35">
        <v>1.482008973169</v>
      </c>
      <c r="P37" s="36">
        <v>1.7772509000000001E-3</v>
      </c>
    </row>
    <row r="38" spans="1:16" x14ac:dyDescent="0.2">
      <c r="B38" s="1" t="s">
        <v>12</v>
      </c>
      <c r="E38" s="64">
        <f>O34</f>
        <v>1.3144089964999999</v>
      </c>
      <c r="F38" s="1" t="s">
        <v>26</v>
      </c>
      <c r="G38" s="53">
        <f>I27</f>
        <v>12462</v>
      </c>
      <c r="H38" s="65" t="s">
        <v>30</v>
      </c>
      <c r="I38" s="66">
        <f>ROUND(G38*E38,2)</f>
        <v>16380.16</v>
      </c>
      <c r="K38" s="20" t="s">
        <v>54</v>
      </c>
      <c r="L38" s="21">
        <v>625</v>
      </c>
      <c r="M38" s="20" t="s">
        <v>41</v>
      </c>
      <c r="N38" s="21">
        <v>152</v>
      </c>
      <c r="O38" s="24">
        <v>1.4678679282689999</v>
      </c>
      <c r="P38" s="25">
        <v>1.7772509000000001E-3</v>
      </c>
    </row>
    <row r="39" spans="1:16" x14ac:dyDescent="0.2">
      <c r="K39" s="20" t="s">
        <v>54</v>
      </c>
      <c r="L39" s="21">
        <v>625</v>
      </c>
      <c r="M39" s="20" t="s">
        <v>55</v>
      </c>
      <c r="N39" s="21">
        <v>154</v>
      </c>
      <c r="O39" s="24">
        <v>1.4525497984690001</v>
      </c>
      <c r="P39" s="25">
        <v>1.7772509000000001E-3</v>
      </c>
    </row>
    <row r="40" spans="1:16" ht="15.75" x14ac:dyDescent="0.25">
      <c r="A40" s="7" t="s">
        <v>101</v>
      </c>
      <c r="K40" s="20" t="s">
        <v>54</v>
      </c>
      <c r="L40" s="21">
        <v>625</v>
      </c>
      <c r="M40" s="20" t="s">
        <v>44</v>
      </c>
      <c r="N40" s="21">
        <v>155</v>
      </c>
      <c r="O40" s="24">
        <v>1.484356612969</v>
      </c>
      <c r="P40" s="25">
        <v>1.7772509000000001E-3</v>
      </c>
    </row>
    <row r="41" spans="1:16" ht="15.75" x14ac:dyDescent="0.25">
      <c r="G41" s="8" t="s">
        <v>28</v>
      </c>
      <c r="K41" s="20" t="s">
        <v>54</v>
      </c>
      <c r="L41" s="21">
        <v>625</v>
      </c>
      <c r="M41" s="20" t="s">
        <v>39</v>
      </c>
      <c r="N41" s="21">
        <v>156</v>
      </c>
      <c r="O41" s="24">
        <v>1.484786470869</v>
      </c>
      <c r="P41" s="25">
        <v>1.7772509000000001E-3</v>
      </c>
    </row>
    <row r="42" spans="1:16" ht="15.75" thickBot="1" x14ac:dyDescent="0.25">
      <c r="B42" s="1" t="s">
        <v>13</v>
      </c>
      <c r="E42" s="67">
        <v>1.4245399999999999</v>
      </c>
      <c r="F42" s="1" t="s">
        <v>26</v>
      </c>
      <c r="G42" s="53">
        <f>I17</f>
        <v>6788</v>
      </c>
      <c r="H42" s="65" t="s">
        <v>30</v>
      </c>
      <c r="I42" s="66">
        <f>ROUND(G42*E42,2)</f>
        <v>9669.7800000000007</v>
      </c>
      <c r="K42" s="20" t="s">
        <v>56</v>
      </c>
      <c r="L42" s="21">
        <v>999</v>
      </c>
      <c r="M42" s="20" t="s">
        <v>55</v>
      </c>
      <c r="N42" s="21">
        <v>194</v>
      </c>
      <c r="O42" s="26">
        <v>0.56869964539999995</v>
      </c>
      <c r="P42" s="27" t="s">
        <v>57</v>
      </c>
    </row>
    <row r="43" spans="1:16" x14ac:dyDescent="0.2">
      <c r="I43" s="55"/>
      <c r="K43" s="32" t="s">
        <v>58</v>
      </c>
      <c r="L43" s="33">
        <v>621</v>
      </c>
      <c r="M43" s="32" t="s">
        <v>39</v>
      </c>
      <c r="N43" s="33">
        <v>8316</v>
      </c>
      <c r="O43" s="35">
        <v>1.2013299339000001</v>
      </c>
      <c r="P43" s="36">
        <v>2.9347264670000002E-3</v>
      </c>
    </row>
    <row r="44" spans="1:16" ht="15.75" x14ac:dyDescent="0.25">
      <c r="A44" s="7" t="s">
        <v>102</v>
      </c>
      <c r="K44" s="20" t="s">
        <v>58</v>
      </c>
      <c r="L44" s="21">
        <v>621</v>
      </c>
      <c r="M44" s="20" t="s">
        <v>32</v>
      </c>
      <c r="N44" s="21">
        <v>8317</v>
      </c>
      <c r="O44" s="24">
        <v>1.1880970121000001</v>
      </c>
      <c r="P44" s="25">
        <v>2.9347264670000002E-3</v>
      </c>
    </row>
    <row r="45" spans="1:16" ht="15.75" x14ac:dyDescent="0.25">
      <c r="G45" s="9" t="s">
        <v>29</v>
      </c>
      <c r="K45" s="20" t="s">
        <v>58</v>
      </c>
      <c r="L45" s="21">
        <v>623</v>
      </c>
      <c r="M45" s="20" t="s">
        <v>39</v>
      </c>
      <c r="N45" s="21">
        <v>8336</v>
      </c>
      <c r="O45" s="24">
        <v>1.2583759519</v>
      </c>
      <c r="P45" s="25">
        <v>1.9816186000000003E-3</v>
      </c>
    </row>
    <row r="46" spans="1:16" ht="15.75" thickBot="1" x14ac:dyDescent="0.25">
      <c r="B46" s="1" t="s">
        <v>14</v>
      </c>
      <c r="E46" s="68">
        <f>P34</f>
        <v>1.9816186000000003E-3</v>
      </c>
      <c r="F46" s="1" t="s">
        <v>26</v>
      </c>
      <c r="G46" s="53">
        <f>I6</f>
        <v>1000000</v>
      </c>
      <c r="H46" s="57" t="s">
        <v>30</v>
      </c>
      <c r="I46" s="66">
        <f>ROUND(G46*E46,2)</f>
        <v>1981.62</v>
      </c>
      <c r="K46" s="20" t="s">
        <v>58</v>
      </c>
      <c r="L46" s="21">
        <v>623</v>
      </c>
      <c r="M46" s="20" t="s">
        <v>32</v>
      </c>
      <c r="N46" s="21">
        <v>8337</v>
      </c>
      <c r="O46" s="26">
        <v>1.2451430300999999</v>
      </c>
      <c r="P46" s="27">
        <v>1.9816186000000003E-3</v>
      </c>
    </row>
    <row r="47" spans="1:16" ht="15.75" thickBot="1" x14ac:dyDescent="0.25">
      <c r="E47" s="69"/>
      <c r="I47" s="55"/>
      <c r="K47" s="20" t="s">
        <v>59</v>
      </c>
      <c r="L47" s="21">
        <v>621</v>
      </c>
      <c r="M47" s="20" t="s">
        <v>32</v>
      </c>
      <c r="N47" s="21">
        <v>8517</v>
      </c>
      <c r="O47" s="28">
        <v>1.3382543335999999</v>
      </c>
      <c r="P47" s="29">
        <v>2.9347264670000002E-3</v>
      </c>
    </row>
    <row r="48" spans="1:16" ht="15.75" x14ac:dyDescent="0.25">
      <c r="A48" s="7" t="s">
        <v>103</v>
      </c>
      <c r="K48" s="20" t="s">
        <v>60</v>
      </c>
      <c r="L48" s="21">
        <v>621</v>
      </c>
      <c r="M48" s="20"/>
      <c r="N48" s="21">
        <v>8910</v>
      </c>
      <c r="O48" s="22">
        <v>1.0817287449999999</v>
      </c>
      <c r="P48" s="23">
        <v>2.9347264670000002E-3</v>
      </c>
    </row>
    <row r="49" spans="1:16" ht="15.75" x14ac:dyDescent="0.25">
      <c r="G49" s="8" t="s">
        <v>104</v>
      </c>
      <c r="K49" s="20" t="s">
        <v>60</v>
      </c>
      <c r="L49" s="21">
        <v>624</v>
      </c>
      <c r="M49" s="20"/>
      <c r="N49" s="21">
        <v>8940</v>
      </c>
      <c r="O49" s="24">
        <v>1.1998640097</v>
      </c>
      <c r="P49" s="25">
        <v>2.2383964999999999E-3</v>
      </c>
    </row>
    <row r="50" spans="1:16" ht="15.75" thickBot="1" x14ac:dyDescent="0.25">
      <c r="B50" s="1" t="s">
        <v>15</v>
      </c>
      <c r="E50" s="67">
        <v>0.38846000000000003</v>
      </c>
      <c r="F50" s="1" t="s">
        <v>26</v>
      </c>
      <c r="G50" s="53">
        <f>I34</f>
        <v>17750</v>
      </c>
      <c r="H50" s="57" t="s">
        <v>30</v>
      </c>
      <c r="I50" s="66">
        <f>ROUND(+E50*G50,2)</f>
        <v>6895.17</v>
      </c>
      <c r="K50" s="20" t="s">
        <v>60</v>
      </c>
      <c r="L50" s="21">
        <v>624</v>
      </c>
      <c r="M50" s="20" t="s">
        <v>39</v>
      </c>
      <c r="N50" s="21">
        <v>8946</v>
      </c>
      <c r="O50" s="26">
        <v>1.2323453071999999</v>
      </c>
      <c r="P50" s="27">
        <v>2.2383964999999999E-3</v>
      </c>
    </row>
    <row r="51" spans="1:16" x14ac:dyDescent="0.2">
      <c r="I51" s="55"/>
      <c r="K51" s="20" t="s">
        <v>61</v>
      </c>
      <c r="L51" s="21">
        <v>622</v>
      </c>
      <c r="M51" s="20" t="s">
        <v>45</v>
      </c>
      <c r="N51" s="21">
        <v>9329</v>
      </c>
      <c r="O51" s="22">
        <v>1.1477811823928623</v>
      </c>
      <c r="P51" s="23">
        <v>1.8509781000000001E-3</v>
      </c>
    </row>
    <row r="52" spans="1:16" ht="15.75" x14ac:dyDescent="0.25">
      <c r="A52" s="7" t="s">
        <v>105</v>
      </c>
      <c r="K52" s="20" t="s">
        <v>61</v>
      </c>
      <c r="L52" s="21">
        <v>624</v>
      </c>
      <c r="M52" s="20"/>
      <c r="N52" s="21">
        <v>9340</v>
      </c>
      <c r="O52" s="24">
        <v>1.1603224033928623</v>
      </c>
      <c r="P52" s="25">
        <v>2.2383964999999999E-3</v>
      </c>
    </row>
    <row r="53" spans="1:16" x14ac:dyDescent="0.2">
      <c r="K53" s="20" t="s">
        <v>61</v>
      </c>
      <c r="L53" s="21">
        <v>624</v>
      </c>
      <c r="M53" s="20" t="s">
        <v>39</v>
      </c>
      <c r="N53" s="21">
        <v>9346</v>
      </c>
      <c r="O53" s="24">
        <v>1.1928037008928623</v>
      </c>
      <c r="P53" s="25">
        <v>2.2383964999999999E-3</v>
      </c>
    </row>
    <row r="54" spans="1:16" x14ac:dyDescent="0.2">
      <c r="B54" s="1" t="s">
        <v>16</v>
      </c>
      <c r="I54" s="66">
        <f>I38</f>
        <v>16380.16</v>
      </c>
      <c r="K54" s="20" t="s">
        <v>61</v>
      </c>
      <c r="L54" s="21">
        <v>624</v>
      </c>
      <c r="M54" s="20" t="s">
        <v>32</v>
      </c>
      <c r="N54" s="21">
        <v>9347</v>
      </c>
      <c r="O54" s="24">
        <v>1.1795707790928622</v>
      </c>
      <c r="P54" s="25">
        <v>2.2383964999999999E-3</v>
      </c>
    </row>
    <row r="55" spans="1:16" ht="15.75" thickBot="1" x14ac:dyDescent="0.25">
      <c r="A55" s="70" t="s">
        <v>5</v>
      </c>
      <c r="B55" s="1" t="s">
        <v>17</v>
      </c>
      <c r="I55" s="66">
        <f>I42</f>
        <v>9669.7800000000007</v>
      </c>
      <c r="K55" s="20" t="s">
        <v>61</v>
      </c>
      <c r="L55" s="21">
        <v>624</v>
      </c>
      <c r="M55" s="20" t="s">
        <v>45</v>
      </c>
      <c r="N55" s="21">
        <v>9349</v>
      </c>
      <c r="O55" s="26">
        <v>1.1905164275928624</v>
      </c>
      <c r="P55" s="27">
        <v>2.2383964999999999E-3</v>
      </c>
    </row>
    <row r="56" spans="1:16" x14ac:dyDescent="0.2">
      <c r="A56" s="70" t="s">
        <v>5</v>
      </c>
      <c r="B56" s="1" t="s">
        <v>18</v>
      </c>
      <c r="I56" s="66">
        <f>I46</f>
        <v>1981.62</v>
      </c>
      <c r="K56" s="41" t="s">
        <v>62</v>
      </c>
      <c r="L56" s="42">
        <v>621</v>
      </c>
      <c r="M56" s="41" t="s">
        <v>32</v>
      </c>
      <c r="N56" s="42">
        <v>9717</v>
      </c>
      <c r="O56" s="43">
        <v>1.0727401264999998</v>
      </c>
      <c r="P56" s="44">
        <v>2.9347264670000002E-3</v>
      </c>
    </row>
    <row r="57" spans="1:16" x14ac:dyDescent="0.2">
      <c r="A57" s="70" t="s">
        <v>5</v>
      </c>
      <c r="B57" s="1" t="s">
        <v>19</v>
      </c>
      <c r="I57" s="66">
        <f>I50</f>
        <v>6895.17</v>
      </c>
      <c r="J57" s="10"/>
      <c r="K57" s="41" t="s">
        <v>62</v>
      </c>
      <c r="L57" s="42">
        <v>624</v>
      </c>
      <c r="M57" s="41"/>
      <c r="N57" s="42">
        <v>9740</v>
      </c>
      <c r="O57" s="24">
        <v>1.1716270154999999</v>
      </c>
      <c r="P57" s="45">
        <v>2.2383964999999999E-3</v>
      </c>
    </row>
    <row r="58" spans="1:16" x14ac:dyDescent="0.2">
      <c r="I58" s="55"/>
      <c r="J58" s="10"/>
      <c r="K58" s="41" t="s">
        <v>62</v>
      </c>
      <c r="L58" s="42">
        <v>624</v>
      </c>
      <c r="M58" s="41" t="s">
        <v>39</v>
      </c>
      <c r="N58" s="42">
        <v>9746</v>
      </c>
      <c r="O58" s="46">
        <v>1.2041083129999999</v>
      </c>
      <c r="P58" s="25">
        <v>2.2383964999999999E-3</v>
      </c>
    </row>
    <row r="59" spans="1:16" ht="16.5" thickBot="1" x14ac:dyDescent="0.3">
      <c r="D59" s="7" t="s">
        <v>25</v>
      </c>
      <c r="I59" s="11">
        <f>SUM(I54:I57)</f>
        <v>34926.730000000003</v>
      </c>
      <c r="J59" s="10"/>
      <c r="K59" s="41" t="s">
        <v>62</v>
      </c>
      <c r="L59" s="42">
        <v>624</v>
      </c>
      <c r="M59" s="41" t="s">
        <v>32</v>
      </c>
      <c r="N59" s="42">
        <v>9747</v>
      </c>
      <c r="O59" s="26">
        <v>1.1908753911999999</v>
      </c>
      <c r="P59" s="47">
        <v>2.2383964999999999E-3</v>
      </c>
    </row>
    <row r="60" spans="1:16" ht="15.75" thickTop="1" x14ac:dyDescent="0.2">
      <c r="I60" s="61"/>
      <c r="J60" s="10"/>
      <c r="O60" s="19"/>
      <c r="P60" s="19"/>
    </row>
    <row r="61" spans="1:16" ht="15.75" x14ac:dyDescent="0.25">
      <c r="J61" s="10"/>
      <c r="K61" s="17" t="s">
        <v>88</v>
      </c>
    </row>
    <row r="62" spans="1:16" ht="15.75" x14ac:dyDescent="0.25">
      <c r="A62" s="1" t="s">
        <v>6</v>
      </c>
      <c r="B62" s="1" t="s">
        <v>20</v>
      </c>
      <c r="J62" s="10"/>
      <c r="K62" s="71" t="s">
        <v>89</v>
      </c>
      <c r="L62" s="72"/>
    </row>
    <row r="63" spans="1:16" ht="15.75" x14ac:dyDescent="0.25">
      <c r="B63" s="1" t="s">
        <v>21</v>
      </c>
      <c r="K63" s="14" t="s">
        <v>67</v>
      </c>
      <c r="L63" s="49">
        <v>0.35700700000000002</v>
      </c>
    </row>
    <row r="64" spans="1:16" ht="16.5" thickBot="1" x14ac:dyDescent="0.3">
      <c r="K64" s="15" t="s">
        <v>68</v>
      </c>
      <c r="L64" s="50">
        <v>0.341947</v>
      </c>
    </row>
    <row r="65" spans="1:12" ht="15.75" customHeight="1" x14ac:dyDescent="0.25">
      <c r="A65" s="79" t="s">
        <v>91</v>
      </c>
      <c r="B65" s="80"/>
      <c r="C65" s="80"/>
      <c r="D65" s="80"/>
      <c r="E65" s="80"/>
      <c r="F65" s="80"/>
      <c r="G65" s="80"/>
      <c r="H65" s="80"/>
      <c r="I65" s="81"/>
      <c r="K65" s="16" t="s">
        <v>69</v>
      </c>
      <c r="L65" s="51">
        <v>0.34934199999999999</v>
      </c>
    </row>
    <row r="66" spans="1:12" ht="15.75" customHeight="1" x14ac:dyDescent="0.25">
      <c r="A66" s="73" t="s">
        <v>92</v>
      </c>
      <c r="B66" s="74"/>
      <c r="C66" s="74"/>
      <c r="D66" s="74"/>
      <c r="E66" s="74"/>
      <c r="F66" s="74"/>
      <c r="G66" s="74"/>
      <c r="H66" s="74"/>
      <c r="I66" s="75"/>
      <c r="K66" s="14" t="s">
        <v>70</v>
      </c>
      <c r="L66" s="49">
        <v>0.310977</v>
      </c>
    </row>
    <row r="67" spans="1:12" ht="15.75" customHeight="1" x14ac:dyDescent="0.25">
      <c r="A67" s="73" t="s">
        <v>93</v>
      </c>
      <c r="B67" s="74"/>
      <c r="C67" s="74"/>
      <c r="D67" s="74"/>
      <c r="E67" s="74"/>
      <c r="F67" s="74"/>
      <c r="G67" s="74"/>
      <c r="H67" s="74"/>
      <c r="I67" s="75"/>
      <c r="K67" s="15" t="s">
        <v>71</v>
      </c>
      <c r="L67" s="50">
        <v>0.33993299999999999</v>
      </c>
    </row>
    <row r="68" spans="1:12" ht="15.75" customHeight="1" thickBot="1" x14ac:dyDescent="0.3">
      <c r="A68" s="76" t="s">
        <v>94</v>
      </c>
      <c r="B68" s="77"/>
      <c r="C68" s="77"/>
      <c r="D68" s="77"/>
      <c r="E68" s="77"/>
      <c r="F68" s="77"/>
      <c r="G68" s="77"/>
      <c r="H68" s="77"/>
      <c r="I68" s="78"/>
      <c r="K68" s="16" t="s">
        <v>72</v>
      </c>
      <c r="L68" s="51">
        <v>0.32244699999999998</v>
      </c>
    </row>
    <row r="69" spans="1:12" ht="15.75" customHeight="1" x14ac:dyDescent="0.25">
      <c r="K69" s="14" t="s">
        <v>73</v>
      </c>
      <c r="L69" s="49">
        <v>0.38728400000000002</v>
      </c>
    </row>
    <row r="70" spans="1:12" ht="16.5" customHeight="1" x14ac:dyDescent="0.25">
      <c r="K70" s="15" t="s">
        <v>74</v>
      </c>
      <c r="L70" s="50">
        <v>0.35549399999999998</v>
      </c>
    </row>
    <row r="71" spans="1:12" ht="15.75" x14ac:dyDescent="0.25">
      <c r="K71" s="16" t="s">
        <v>75</v>
      </c>
      <c r="L71" s="51">
        <v>0.37642500000000001</v>
      </c>
    </row>
    <row r="72" spans="1:12" ht="15.75" x14ac:dyDescent="0.25">
      <c r="K72" s="14" t="s">
        <v>76</v>
      </c>
      <c r="L72" s="49">
        <v>0.37040200000000001</v>
      </c>
    </row>
    <row r="73" spans="1:12" ht="15.75" x14ac:dyDescent="0.25">
      <c r="K73" s="15" t="s">
        <v>77</v>
      </c>
      <c r="L73" s="50">
        <v>0.37420999999999999</v>
      </c>
    </row>
    <row r="74" spans="1:12" ht="15.75" x14ac:dyDescent="0.25">
      <c r="K74" s="16" t="s">
        <v>78</v>
      </c>
      <c r="L74" s="51">
        <v>0.36601899999999998</v>
      </c>
    </row>
    <row r="75" spans="1:12" ht="15.75" x14ac:dyDescent="0.25">
      <c r="K75" s="48" t="s">
        <v>79</v>
      </c>
      <c r="L75" s="52">
        <v>0.35260900000000001</v>
      </c>
    </row>
    <row r="76" spans="1:12" ht="15.75" x14ac:dyDescent="0.25">
      <c r="K76" s="15" t="s">
        <v>80</v>
      </c>
      <c r="L76" s="50">
        <v>0.35561900000000002</v>
      </c>
    </row>
    <row r="77" spans="1:12" ht="15.75" x14ac:dyDescent="0.25">
      <c r="K77" s="16" t="s">
        <v>81</v>
      </c>
      <c r="L77" s="51">
        <v>0.33599200000000001</v>
      </c>
    </row>
    <row r="78" spans="1:12" ht="15.75" x14ac:dyDescent="0.25">
      <c r="K78" s="14" t="s">
        <v>82</v>
      </c>
      <c r="L78" s="49">
        <v>0</v>
      </c>
    </row>
    <row r="79" spans="1:12" ht="15.75" x14ac:dyDescent="0.25">
      <c r="K79" s="15" t="s">
        <v>83</v>
      </c>
      <c r="L79" s="50">
        <v>0.384654</v>
      </c>
    </row>
    <row r="80" spans="1:12" ht="15.75" x14ac:dyDescent="0.25">
      <c r="K80" s="16" t="s">
        <v>84</v>
      </c>
      <c r="L80" s="51">
        <v>0.32127699999999998</v>
      </c>
    </row>
    <row r="81" spans="11:12" ht="15.75" x14ac:dyDescent="0.25">
      <c r="K81" s="14" t="s">
        <v>85</v>
      </c>
      <c r="L81" s="49">
        <v>0.38166099999999997</v>
      </c>
    </row>
    <row r="82" spans="11:12" ht="15.75" x14ac:dyDescent="0.25">
      <c r="K82" s="15" t="s">
        <v>86</v>
      </c>
      <c r="L82" s="50">
        <v>0.37831900000000002</v>
      </c>
    </row>
    <row r="83" spans="11:12" ht="15.75" x14ac:dyDescent="0.25">
      <c r="K83" s="16" t="s">
        <v>87</v>
      </c>
      <c r="L83" s="51">
        <v>0.38106699999999999</v>
      </c>
    </row>
  </sheetData>
  <mergeCells count="5">
    <mergeCell ref="K62:L62"/>
    <mergeCell ref="A67:I67"/>
    <mergeCell ref="A68:I68"/>
    <mergeCell ref="A65:I65"/>
    <mergeCell ref="A66:I66"/>
  </mergeCells>
  <phoneticPr fontId="0" type="noConversion"/>
  <printOptions horizontalCentered="1"/>
  <pageMargins left="0.5" right="0.5" top="0.3" bottom="0.3" header="0" footer="0"/>
  <pageSetup scale="55" orientation="portrait" r:id="rId1"/>
  <headerFooter alignWithMargins="0"/>
  <colBreaks count="1" manualBreakCount="1">
    <brk id="10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Commercial</vt:lpstr>
      <vt:lpstr>Commercial!Print_Area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Jeanne.Vogt</dc:creator>
  <cp:keywords/>
  <dc:description/>
  <cp:lastModifiedBy>michael.hansen</cp:lastModifiedBy>
  <cp:lastPrinted>2014-03-12T19:15:13Z</cp:lastPrinted>
  <dcterms:created xsi:type="dcterms:W3CDTF">2003-10-29T19:43:52Z</dcterms:created>
  <dcterms:modified xsi:type="dcterms:W3CDTF">2020-03-02T15:40:23Z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2119293608</vt:i4>
  </property>
  <property fmtid="{D5CDD505-2E9C-101B-9397-08002B2CF9AE}" pid="3" name="_NewReviewCycle">
    <vt:lpwstr/>
  </property>
  <property fmtid="{D5CDD505-2E9C-101B-9397-08002B2CF9AE}" pid="4" name="_EmailSubject">
    <vt:lpwstr>web stuff</vt:lpwstr>
  </property>
  <property fmtid="{D5CDD505-2E9C-101B-9397-08002B2CF9AE}" pid="5" name="_AuthorEmail">
    <vt:lpwstr>Dick.Sivanich@CO.RAMSEY.MN.US</vt:lpwstr>
  </property>
  <property fmtid="{D5CDD505-2E9C-101B-9397-08002B2CF9AE}" pid="6" name="_AuthorEmailDisplayName">
    <vt:lpwstr>Sivanich, Dick</vt:lpwstr>
  </property>
</Properties>
</file>