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0\2020 final web materials\"/>
    </mc:Choice>
  </mc:AlternateContent>
  <xr:revisionPtr revIDLastSave="0" documentId="13_ncr:1_{87608CD0-92FB-4CBB-8663-AF6E70D88D1E}" xr6:coauthVersionLast="41" xr6:coauthVersionMax="41" xr10:uidLastSave="{00000000-0000-0000-0000-000000000000}"/>
  <bookViews>
    <workbookView xWindow="20325" yWindow="1125" windowWidth="15195" windowHeight="9780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2" l="1"/>
  <c r="D36" i="2"/>
  <c r="G12" i="2"/>
  <c r="G36" i="2"/>
  <c r="I36" i="2"/>
  <c r="I42" i="2"/>
  <c r="G11" i="2"/>
  <c r="G13" i="2"/>
  <c r="F14" i="2"/>
  <c r="I14" i="2"/>
  <c r="I19" i="2"/>
  <c r="I24" i="2"/>
  <c r="I23" i="2"/>
  <c r="I26" i="2"/>
  <c r="G31" i="2"/>
  <c r="I31" i="2"/>
  <c r="I41" i="2"/>
  <c r="I44" i="2"/>
  <c r="I46" i="2"/>
  <c r="I48" i="2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<sst xmlns="http://schemas.openxmlformats.org/spreadsheetml/2006/main" count="165" uniqueCount="80">
  <si>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</si>
  <si>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</si>
  <si>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</si>
  <si>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</si>
  <si>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</si>
  <si>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</si>
  <si>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</si>
  <si>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</si>
  <si>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</si>
  <si>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</si>
  <si>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</si>
  <si>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</si>
  <si>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</si>
  <si>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</si>
  <si>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</si>
  <si>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</si>
  <si>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</si>
  <si>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</si>
  <si>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</si>
  <si>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</si>
  <si>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</si>
  <si>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</si>
  <si>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</si>
  <si>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</si>
  <si>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</si>
  <si>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</si>
  <si>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</si>
  <si>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</si>
  <si>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</si>
  <si>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</si>
  <si>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</si>
  <si>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</si>
  <si>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</si>
  <si>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</si>
  <si>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</si>
  <si>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</si>
  <si>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</si>
  <si>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</si>
  <si>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</si>
  <si>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</si>
  <si>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</si>
  <si>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</si>
  <si>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</si>
  <si>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</si>
  <si>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</si>
  <si>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</si>
  <si>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</si>
  <si>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</si>
  <si>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</si>
  <si>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</si>
  <si>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</si>
  <si>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</si>
  <si>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</si>
  <si>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</si>
  <si>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</si>
  <si>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</si>
  <si>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</si>
  <si>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</si>
  <si>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</si>
  <si>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</si>
  <si>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</si>
  <si>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</si>
  <si>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</si>
  <si>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</si>
  <si>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</si>
  <si>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</si>
  <si>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</si>
  <si>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</si>
  <si>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</si>
  <si>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</si>
  <si>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</si>
  <si>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</si>
  <si>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</si>
  <si>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</si>
  <si>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</si>
  <si>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</si>
  <si>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</si>
  <si>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</si>
  <si>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FINAL PAY 2020 TAX RATES</t>
  </si>
  <si>
    <t>Example of a tax calculation for FINAL Taxes Payable in 2020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</si>
</sst>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view="pageBreakPreview" zoomScale="80" zoomScaleNormal="100" zoomScaleSheetLayoutView="8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4" t="s">
        <v>76</v>
      </c>
      <c r="B1" s="155"/>
      <c r="C1" s="155"/>
      <c r="D1" s="155"/>
      <c r="E1" s="155"/>
      <c r="F1" s="155"/>
      <c r="G1" s="155"/>
      <c r="H1" s="155"/>
      <c r="I1" s="156"/>
      <c r="J1" s="43"/>
      <c r="K1" s="153" t="s">
        <v>78</v>
      </c>
      <c r="L1" s="153"/>
      <c r="M1" s="153"/>
      <c r="N1" s="153"/>
      <c r="O1" s="153"/>
      <c r="P1" s="153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3" t="s">
        <v>74</v>
      </c>
      <c r="D3" s="163"/>
      <c r="E3" s="163"/>
      <c r="F3" s="163"/>
      <c r="G3" s="163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79</v>
      </c>
      <c r="B4" s="152"/>
      <c r="C4" s="152"/>
      <c r="D4" s="152"/>
      <c r="E4" s="152"/>
      <c r="F4" s="152"/>
      <c r="G4" s="152"/>
      <c r="H4" s="152"/>
      <c r="I4" s="152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1.1092852691999999</v>
      </c>
      <c r="P4" s="74">
        <v>2.9347264670000002E-3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1.1092852691999999</v>
      </c>
      <c r="P5" s="71">
        <v>2.9347264670000002E-3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1.1663312871999998</v>
      </c>
      <c r="P6" s="73">
        <v>1.9816186000000003E-3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180000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1.2218543336000001</v>
      </c>
      <c r="P7" s="81">
        <v>2.9347264670000002E-3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0.92240112919999995</v>
      </c>
      <c r="P8" s="79">
        <v>1.9816186000000003E-3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0.99970099936900003</v>
      </c>
      <c r="P9" s="78">
        <v>1.7772509000000001E-3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1.2787514863999998</v>
      </c>
      <c r="P10" s="85">
        <v>1.9816186000000003E-3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1.2685407087999998</v>
      </c>
      <c r="P11" s="84">
        <v>1.9816186000000003E-3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9360</v>
      </c>
      <c r="K12" s="38" t="s">
        <v>32</v>
      </c>
      <c r="L12" s="39">
        <v>624</v>
      </c>
      <c r="M12" s="38"/>
      <c r="N12" s="39">
        <v>3740</v>
      </c>
      <c r="O12" s="82">
        <v>1.3669197841</v>
      </c>
      <c r="P12" s="85">
        <v>2.2383964999999999E-3</v>
      </c>
    </row>
    <row r="13" spans="1:16" ht="16.5" thickBot="1" x14ac:dyDescent="0.3">
      <c r="A13" s="17"/>
      <c r="B13" s="18"/>
      <c r="G13" s="21">
        <f>G11-G12</f>
        <v>21040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1.3994010816</v>
      </c>
      <c r="P13" s="84">
        <v>2.2383964999999999E-3</v>
      </c>
    </row>
    <row r="14" spans="1:16" ht="15.75" x14ac:dyDescent="0.25">
      <c r="A14" s="17"/>
      <c r="B14" s="18"/>
      <c r="D14" s="18" t="s">
        <v>15</v>
      </c>
      <c r="F14" s="25">
        <f>ROUND(G13/100,0)</f>
        <v>210</v>
      </c>
      <c r="G14" s="21"/>
      <c r="H14" s="28" t="s">
        <v>16</v>
      </c>
      <c r="I14" s="20">
        <f>ROUND(F14*100,0)</f>
        <v>21000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1.2156969543999998</v>
      </c>
      <c r="P14" s="91">
        <v>1.9816186000000003E-3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1.2015556098</v>
      </c>
      <c r="P15" s="88">
        <v>1.9816186000000003E-3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1.2054861767999998</v>
      </c>
      <c r="P16" s="90">
        <v>1.9816186000000003E-3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1.1831516806999998</v>
      </c>
      <c r="P17" s="91">
        <v>1.9816186000000003E-3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1.2442409273999999</v>
      </c>
      <c r="P18" s="90">
        <v>2.2383964999999999E-3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159000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1.3902404252</v>
      </c>
      <c r="P19" s="97">
        <v>1.9142958000000002E-3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1.3902404252</v>
      </c>
      <c r="P20" s="94">
        <v>1.9142958000000002E-3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1.3879531519000001</v>
      </c>
      <c r="P21" s="94">
        <v>1.9142958000000002E-3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2">
        <v>1.3394051262</v>
      </c>
      <c r="P22" s="94">
        <v>2.0449363000000003E-3</v>
      </c>
    </row>
    <row r="23" spans="1:16" ht="15.75" x14ac:dyDescent="0.25">
      <c r="A23" s="17"/>
      <c r="B23" s="3" t="s">
        <v>3</v>
      </c>
      <c r="I23" s="5">
        <f>IF(I19&lt;500001,I19*0.01,5000)</f>
        <v>1590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1.3688642794999999</v>
      </c>
      <c r="P23" s="94">
        <v>2.0449363000000003E-3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1.3718864236999999</v>
      </c>
      <c r="P24" s="94">
        <v>2.0449363000000003E-3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1.4329756704000001</v>
      </c>
      <c r="P25" s="96">
        <v>2.3017141999999999E-3</v>
      </c>
    </row>
    <row r="26" spans="1:16" ht="16.5" thickBot="1" x14ac:dyDescent="0.3">
      <c r="A26" s="17"/>
      <c r="D26" s="3" t="s">
        <v>8</v>
      </c>
      <c r="I26" s="5">
        <f>SUM(I23:I24)</f>
        <v>1590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1.2218960944999999</v>
      </c>
      <c r="P26" s="103">
        <v>3.1968290670000002E-3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1.2813349821999998</v>
      </c>
      <c r="P27" s="100">
        <v>2.9347264670000002E-3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1.2274675788999998</v>
      </c>
      <c r="P28" s="100">
        <v>2.9347264670000002E-3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1.2607102182999999</v>
      </c>
      <c r="P29" s="100">
        <v>2.9347264670000002E-3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1.3160598904999998</v>
      </c>
      <c r="P30" s="102">
        <v>2.3521000000000002E-3</v>
      </c>
    </row>
    <row r="31" spans="1:16" ht="16.5" thickBot="1" x14ac:dyDescent="0.3">
      <c r="A31" s="17"/>
      <c r="B31" s="3" t="s">
        <v>5</v>
      </c>
      <c r="D31" s="31">
        <f>O40</f>
        <v>1.482008973169</v>
      </c>
      <c r="E31" s="3" t="s">
        <v>9</v>
      </c>
      <c r="G31" s="66">
        <f>I26</f>
        <v>1590</v>
      </c>
      <c r="H31" s="12" t="s">
        <v>10</v>
      </c>
      <c r="I31" s="13">
        <f>ROUND(G31*D31,2)</f>
        <v>2356.39</v>
      </c>
      <c r="J31" s="13"/>
      <c r="K31" s="38" t="s">
        <v>44</v>
      </c>
      <c r="L31" s="39">
        <v>621</v>
      </c>
      <c r="M31" s="38"/>
      <c r="N31" s="39">
        <v>6710</v>
      </c>
      <c r="O31" s="104">
        <v>0.95287875789999998</v>
      </c>
      <c r="P31" s="107">
        <v>2.9347264670000002E-3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1.0710140226</v>
      </c>
      <c r="P32" s="106">
        <v>2.2383964999999999E-3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1.3779536064</v>
      </c>
      <c r="P33" s="107">
        <v>2.2813518000000003E-3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1.3756663331000001</v>
      </c>
      <c r="P34" s="106">
        <v>2.2813518000000003E-3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1.2471522009</v>
      </c>
      <c r="P35" s="111">
        <v>2.9347264670000002E-3</v>
      </c>
    </row>
    <row r="36" spans="1:16" ht="16.5" thickBot="1" x14ac:dyDescent="0.3">
      <c r="A36" s="17"/>
      <c r="B36" s="3" t="s">
        <v>6</v>
      </c>
      <c r="D36" s="32">
        <f>P40</f>
        <v>1.7772509000000001E-3</v>
      </c>
      <c r="E36" s="3" t="s">
        <v>9</v>
      </c>
      <c r="G36" s="5">
        <f>I7</f>
        <v>180000</v>
      </c>
      <c r="H36" s="12" t="s">
        <v>10</v>
      </c>
      <c r="I36" s="13">
        <f>ROUND(G36*D36,2)</f>
        <v>319.91000000000003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1.3174311406999999</v>
      </c>
      <c r="P36" s="137">
        <v>1.9816186000000003E-3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1.3144089964999999</v>
      </c>
      <c r="P37" s="111">
        <v>1.9816186000000003E-3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1.3041982188999999</v>
      </c>
      <c r="P38" s="110">
        <v>1.9816186000000003E-3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1.6239466452</v>
      </c>
      <c r="P39" s="148">
        <v>2.3521000000000002E-3</v>
      </c>
    </row>
    <row r="40" spans="1:16" ht="15.75" x14ac:dyDescent="0.2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1.482008973169</v>
      </c>
      <c r="P40" s="146">
        <v>1.7772509000000001E-3</v>
      </c>
    </row>
    <row r="41" spans="1:16" ht="15.75" x14ac:dyDescent="0.25">
      <c r="A41" s="17"/>
      <c r="B41" s="3" t="s">
        <v>7</v>
      </c>
      <c r="I41" s="13">
        <f>I31</f>
        <v>2356.39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1.4678679282689999</v>
      </c>
      <c r="P41" s="113">
        <v>1.7772509000000001E-3</v>
      </c>
    </row>
    <row r="42" spans="1:16" ht="15.75" x14ac:dyDescent="0.25">
      <c r="A42" s="3" t="s">
        <v>2</v>
      </c>
      <c r="B42" s="3" t="s">
        <v>6</v>
      </c>
      <c r="I42" s="13">
        <f>I36</f>
        <v>319.91000000000003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1.4525497984690001</v>
      </c>
      <c r="P42" s="113">
        <v>1.7772509000000001E-3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1.484356612969</v>
      </c>
      <c r="P43" s="113">
        <v>1.7772509000000001E-3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2676.2999999999997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1.484786470869</v>
      </c>
      <c r="P44" s="113">
        <v>1.7772509000000001E-3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0.56869964539999995</v>
      </c>
      <c r="P45" s="115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2987.5199999999995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1.2013299339000001</v>
      </c>
      <c r="P46" s="121">
        <v>2.9347264670000002E-3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6">
        <v>1.1880970121000001</v>
      </c>
      <c r="P47" s="118">
        <v>2.9347264670000002E-3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311.2199999999998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1.2583759519</v>
      </c>
      <c r="P48" s="118">
        <v>1.9816186000000003E-3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19">
        <v>1.2451430300999999</v>
      </c>
      <c r="P49" s="120">
        <v>1.9816186000000003E-3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1.3382543335999999</v>
      </c>
      <c r="P50" s="123">
        <v>2.9347264670000002E-3</v>
      </c>
    </row>
    <row r="51" spans="1:16" ht="15.75" x14ac:dyDescent="0.2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1.0817287449999999</v>
      </c>
      <c r="P51" s="129">
        <v>2.9347264670000002E-3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4">
        <v>1.1998640097</v>
      </c>
      <c r="P52" s="126">
        <v>2.2383964999999999E-3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7">
        <v>1.2323453071999999</v>
      </c>
      <c r="P53" s="128">
        <v>2.2383964999999999E-3</v>
      </c>
    </row>
    <row r="54" spans="1:16" ht="15.75" x14ac:dyDescent="0.25">
      <c r="A54" s="157" t="s">
        <v>71</v>
      </c>
      <c r="B54" s="158"/>
      <c r="C54" s="158"/>
      <c r="D54" s="158"/>
      <c r="E54" s="158"/>
      <c r="F54" s="158"/>
      <c r="G54" s="158"/>
      <c r="H54" s="158"/>
      <c r="I54" s="159"/>
      <c r="K54" s="38" t="s">
        <v>55</v>
      </c>
      <c r="L54" s="39">
        <v>622</v>
      </c>
      <c r="M54" s="38" t="s">
        <v>39</v>
      </c>
      <c r="N54" s="39">
        <v>9329</v>
      </c>
      <c r="O54" s="131">
        <v>1.1477811823928623</v>
      </c>
      <c r="P54" s="135">
        <v>1.8509781000000001E-3</v>
      </c>
    </row>
    <row r="55" spans="1:16" ht="15" customHeight="1" x14ac:dyDescent="0.25">
      <c r="A55" s="160" t="s">
        <v>72</v>
      </c>
      <c r="B55" s="161"/>
      <c r="C55" s="161"/>
      <c r="D55" s="161"/>
      <c r="E55" s="161"/>
      <c r="F55" s="161"/>
      <c r="G55" s="161"/>
      <c r="H55" s="161"/>
      <c r="I55" s="162"/>
      <c r="K55" s="38" t="s">
        <v>55</v>
      </c>
      <c r="L55" s="39">
        <v>624</v>
      </c>
      <c r="M55" s="38"/>
      <c r="N55" s="39">
        <v>9340</v>
      </c>
      <c r="O55" s="130">
        <v>1.1603224033928623</v>
      </c>
      <c r="P55" s="132">
        <v>2.2383964999999999E-3</v>
      </c>
    </row>
    <row r="56" spans="1:16" ht="15.75" x14ac:dyDescent="0.25">
      <c r="A56" s="160" t="s">
        <v>73</v>
      </c>
      <c r="B56" s="161"/>
      <c r="C56" s="161"/>
      <c r="D56" s="161"/>
      <c r="E56" s="161"/>
      <c r="F56" s="161"/>
      <c r="G56" s="161"/>
      <c r="H56" s="161"/>
      <c r="I56" s="162"/>
      <c r="K56" s="38" t="s">
        <v>55</v>
      </c>
      <c r="L56" s="39">
        <v>624</v>
      </c>
      <c r="M56" s="38" t="s">
        <v>33</v>
      </c>
      <c r="N56" s="39">
        <v>9346</v>
      </c>
      <c r="O56" s="130">
        <v>1.1928037008928623</v>
      </c>
      <c r="P56" s="132">
        <v>2.2383964999999999E-3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1.1795707790928622</v>
      </c>
      <c r="P57" s="132">
        <v>2.2383964999999999E-3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3">
        <v>1.1905164275928624</v>
      </c>
      <c r="P58" s="134">
        <v>2.2383964999999999E-3</v>
      </c>
    </row>
    <row r="59" spans="1:16" ht="15.75" x14ac:dyDescent="0.25">
      <c r="K59" s="42" t="s">
        <v>58</v>
      </c>
      <c r="L59" s="68">
        <v>621</v>
      </c>
      <c r="M59" s="42" t="s">
        <v>26</v>
      </c>
      <c r="N59" s="68">
        <v>9717</v>
      </c>
      <c r="O59" s="139">
        <v>1.0727401264999998</v>
      </c>
      <c r="P59" s="140">
        <v>2.9347264670000002E-3</v>
      </c>
    </row>
    <row r="60" spans="1:16" ht="15.75" x14ac:dyDescent="0.25">
      <c r="K60" s="42" t="s">
        <v>58</v>
      </c>
      <c r="L60" s="68">
        <v>624</v>
      </c>
      <c r="M60" s="42"/>
      <c r="N60" s="68">
        <v>9740</v>
      </c>
      <c r="O60" s="136">
        <v>1.1716270154999999</v>
      </c>
      <c r="P60" s="142">
        <v>2.2383964999999999E-3</v>
      </c>
    </row>
    <row r="61" spans="1:16" ht="15.75" x14ac:dyDescent="0.25">
      <c r="K61" s="42" t="s">
        <v>58</v>
      </c>
      <c r="L61" s="68">
        <v>624</v>
      </c>
      <c r="M61" s="42" t="s">
        <v>33</v>
      </c>
      <c r="N61" s="68">
        <v>9746</v>
      </c>
      <c r="O61" s="141">
        <v>1.2041083129999999</v>
      </c>
      <c r="P61" s="137">
        <v>2.2383964999999999E-3</v>
      </c>
    </row>
    <row r="62" spans="1:16" ht="16.5" thickBot="1" x14ac:dyDescent="0.3">
      <c r="K62" s="42" t="s">
        <v>58</v>
      </c>
      <c r="L62" s="68">
        <v>624</v>
      </c>
      <c r="M62" s="42" t="s">
        <v>26</v>
      </c>
      <c r="N62" s="68">
        <v>9747</v>
      </c>
      <c r="O62" s="138">
        <v>1.1908753911999999</v>
      </c>
      <c r="P62" s="143">
        <v>2.2383964999999999E-3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2015-03-05T19:52:47Z</cp:lastPrinted>
  <dcterms:created xsi:type="dcterms:W3CDTF">2003-10-29T19:43:33Z</dcterms:created>
  <dcterms:modified xsi:type="dcterms:W3CDTF">2020-03-02T15:46:56Z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-208112275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